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LGH\Desktop\"/>
    </mc:Choice>
  </mc:AlternateContent>
  <xr:revisionPtr revIDLastSave="0" documentId="13_ncr:1_{52EADEF8-8F0D-4386-ADBD-B6ECDA2D8F32}" xr6:coauthVersionLast="47" xr6:coauthVersionMax="47" xr10:uidLastSave="{00000000-0000-0000-0000-000000000000}"/>
  <bookViews>
    <workbookView xWindow="-120" yWindow="-120" windowWidth="29040" windowHeight="15720" tabRatio="762" activeTab="2" xr2:uid="{00000000-000D-0000-FFFF-FFFF00000000}"/>
  </bookViews>
  <sheets>
    <sheet name="A. Virksomhedsdata" sheetId="1" r:id="rId1"/>
    <sheet name="B. Kriterier" sheetId="12" r:id="rId2"/>
    <sheet name="C. Ansøgning" sheetId="11" r:id="rId3"/>
    <sheet name="D. Introduktion" sheetId="8" r:id="rId4"/>
    <sheet name="1.2 Miljøprocedure" sheetId="13" r:id="rId5"/>
    <sheet name="4.Vandforbrug" sheetId="4" r:id="rId6"/>
    <sheet name="5.7 Rengøring" sheetId="16" r:id="rId7"/>
    <sheet name="6.1 Affaldsplan" sheetId="15" r:id="rId8"/>
    <sheet name="8. Økologiprocent" sheetId="7" r:id="rId9"/>
    <sheet name="9.2 Madspildsprocedure" sheetId="14" r:id="rId10"/>
    <sheet name="12.1 Grøn indkøbspolitik " sheetId="17" r:id="rId11"/>
    <sheet name="Ark1" sheetId="18" r:id="rId12"/>
  </sheets>
  <definedNames>
    <definedName name="_xlnm._FilterDatabase" localSheetId="2" hidden="1">'C. Ansøgning'!$A$1:$K$228</definedName>
  </definedNames>
  <calcPr calcId="181029"/>
</workbook>
</file>

<file path=xl/calcChain.xml><?xml version="1.0" encoding="utf-8"?>
<calcChain xmlns="http://schemas.openxmlformats.org/spreadsheetml/2006/main">
  <c r="H48" i="11" l="1"/>
  <c r="H50" i="11"/>
  <c r="H63" i="11"/>
  <c r="H66" i="11"/>
  <c r="H65" i="11"/>
  <c r="H86" i="11"/>
  <c r="H111" i="11"/>
  <c r="H118" i="11"/>
  <c r="H120" i="11"/>
  <c r="H122" i="11"/>
  <c r="H124" i="11"/>
  <c r="H183" i="11"/>
  <c r="H182" i="11"/>
  <c r="H169" i="11"/>
  <c r="H187" i="11"/>
  <c r="H163" i="11"/>
  <c r="H158" i="11"/>
  <c r="H134" i="11"/>
  <c r="H119" i="11"/>
  <c r="H115" i="11"/>
  <c r="H92" i="11"/>
  <c r="H87" i="11"/>
  <c r="H49" i="11"/>
  <c r="H85" i="11"/>
  <c r="H84" i="11"/>
  <c r="H90" i="11"/>
  <c r="H109" i="11"/>
  <c r="H113" i="11"/>
  <c r="H117" i="11"/>
  <c r="H116" i="11"/>
  <c r="H135" i="11"/>
  <c r="H140" i="11"/>
  <c r="H157" i="11"/>
  <c r="H159" i="11"/>
  <c r="H162" i="11"/>
  <c r="H161" i="11"/>
  <c r="H181" i="11"/>
  <c r="H203" i="11"/>
  <c r="H208" i="11"/>
  <c r="H207" i="11"/>
  <c r="H205" i="11"/>
  <c r="H202" i="11"/>
  <c r="H201" i="11"/>
  <c r="H193" i="11"/>
  <c r="H192" i="11"/>
  <c r="H191" i="11"/>
  <c r="H190" i="11"/>
  <c r="H189" i="11"/>
  <c r="H188" i="11"/>
  <c r="H180" i="11"/>
  <c r="H168" i="11"/>
  <c r="H167" i="11"/>
  <c r="H166" i="11"/>
  <c r="H160" i="11"/>
  <c r="H144" i="11"/>
  <c r="H143" i="11"/>
  <c r="H142" i="11"/>
  <c r="H141" i="11"/>
  <c r="H139" i="11"/>
  <c r="H138" i="11"/>
  <c r="H137" i="11"/>
  <c r="H136" i="11"/>
  <c r="H133" i="11"/>
  <c r="H123" i="11"/>
  <c r="H114" i="11"/>
  <c r="H112" i="11"/>
  <c r="H110" i="11"/>
  <c r="H91" i="11"/>
  <c r="H89" i="11"/>
  <c r="H88" i="11"/>
  <c r="H64" i="11"/>
  <c r="H47" i="11"/>
  <c r="H46" i="11"/>
  <c r="H45" i="11"/>
  <c r="H44" i="11"/>
  <c r="H29" i="11"/>
  <c r="H28" i="11"/>
  <c r="H26" i="11"/>
  <c r="H25" i="11"/>
  <c r="H30" i="11"/>
  <c r="H27" i="11"/>
  <c r="H24" i="11"/>
  <c r="H18" i="11"/>
  <c r="H17" i="11"/>
  <c r="H16" i="11"/>
  <c r="G208" i="11" l="1"/>
  <c r="G207" i="11"/>
  <c r="G206" i="11"/>
  <c r="G205" i="11"/>
  <c r="G204" i="11"/>
  <c r="G203" i="11"/>
  <c r="G202" i="11"/>
  <c r="G201" i="11"/>
  <c r="G193" i="11"/>
  <c r="G192" i="11"/>
  <c r="G191" i="11"/>
  <c r="G190" i="11"/>
  <c r="G189" i="11"/>
  <c r="G188" i="11"/>
  <c r="G187" i="11"/>
  <c r="G183" i="11"/>
  <c r="G182" i="11"/>
  <c r="G181" i="11"/>
  <c r="G180" i="11"/>
  <c r="G169" i="11"/>
  <c r="G168" i="11"/>
  <c r="G167" i="11"/>
  <c r="G166" i="11"/>
  <c r="G165" i="11"/>
  <c r="G163" i="11"/>
  <c r="G162" i="11"/>
  <c r="G161" i="11"/>
  <c r="G160" i="11"/>
  <c r="G159" i="11"/>
  <c r="G158" i="11"/>
  <c r="G157" i="11"/>
  <c r="G144" i="11"/>
  <c r="G143" i="11"/>
  <c r="G142" i="11"/>
  <c r="G141" i="11"/>
  <c r="G140" i="11"/>
  <c r="G139" i="11"/>
  <c r="G138" i="11"/>
  <c r="G137" i="11"/>
  <c r="G136" i="11"/>
  <c r="G135" i="11"/>
  <c r="G134" i="11"/>
  <c r="G133" i="11"/>
  <c r="G124" i="11"/>
  <c r="G123" i="11"/>
  <c r="G122" i="11"/>
  <c r="G121" i="11"/>
  <c r="G120" i="11"/>
  <c r="G119" i="11"/>
  <c r="G118" i="11"/>
  <c r="G117" i="11"/>
  <c r="G116" i="11"/>
  <c r="G115" i="11"/>
  <c r="G114" i="11"/>
  <c r="G113" i="11"/>
  <c r="G112" i="11"/>
  <c r="G111" i="11"/>
  <c r="G110" i="11"/>
  <c r="G109" i="11"/>
  <c r="G92" i="11"/>
  <c r="G91" i="11"/>
  <c r="G90" i="11"/>
  <c r="G89" i="11"/>
  <c r="G88" i="11"/>
  <c r="G87" i="11"/>
  <c r="G86" i="11"/>
  <c r="G85" i="11"/>
  <c r="G84" i="11"/>
  <c r="G66" i="11"/>
  <c r="G65" i="11"/>
  <c r="G64" i="11"/>
  <c r="G63" i="11"/>
  <c r="G50" i="11"/>
  <c r="G49" i="11"/>
  <c r="G48" i="11"/>
  <c r="G47" i="11"/>
  <c r="G46" i="11"/>
  <c r="G45" i="11"/>
  <c r="G44" i="11"/>
  <c r="G30" i="11"/>
  <c r="G29" i="11"/>
  <c r="G28" i="11"/>
  <c r="G27" i="11"/>
  <c r="G26" i="11"/>
  <c r="G25" i="11"/>
  <c r="G24" i="11"/>
  <c r="G18" i="11"/>
  <c r="G17" i="11"/>
  <c r="G16" i="11"/>
  <c r="H228" i="11"/>
  <c r="I228" i="11"/>
  <c r="J228" i="11"/>
  <c r="B228" i="11"/>
  <c r="H227" i="11"/>
  <c r="I227" i="11"/>
  <c r="J227" i="11"/>
  <c r="B227" i="11"/>
  <c r="J226" i="11"/>
  <c r="B226" i="11"/>
  <c r="B225" i="11"/>
  <c r="C225" i="11"/>
  <c r="D225" i="11"/>
  <c r="E225" i="11"/>
  <c r="F225" i="11"/>
  <c r="J225" i="11"/>
  <c r="A225" i="11"/>
  <c r="B224" i="11"/>
  <c r="C224" i="11"/>
  <c r="D224" i="11"/>
  <c r="E224" i="11"/>
  <c r="F224" i="11"/>
  <c r="J224" i="11"/>
  <c r="A224" i="11"/>
  <c r="B223" i="11"/>
  <c r="C223" i="11"/>
  <c r="D223" i="11"/>
  <c r="E223" i="11"/>
  <c r="F223" i="11"/>
  <c r="J223" i="11"/>
  <c r="A223" i="11"/>
  <c r="B222" i="11"/>
  <c r="C222" i="11"/>
  <c r="D222" i="11"/>
  <c r="E222" i="11"/>
  <c r="F222" i="11"/>
  <c r="J222" i="11"/>
  <c r="A222" i="11"/>
  <c r="B221" i="11"/>
  <c r="C221" i="11"/>
  <c r="D221" i="11"/>
  <c r="E221" i="11"/>
  <c r="F221" i="11"/>
  <c r="J221" i="11"/>
  <c r="A221" i="11"/>
  <c r="B220" i="11"/>
  <c r="C220" i="11"/>
  <c r="D220" i="11"/>
  <c r="E220" i="11"/>
  <c r="F220" i="11"/>
  <c r="J220" i="11"/>
  <c r="A220" i="11"/>
  <c r="B219" i="11"/>
  <c r="C219" i="11"/>
  <c r="D219" i="11"/>
  <c r="E219" i="11"/>
  <c r="F219" i="11"/>
  <c r="J219" i="11"/>
  <c r="A219" i="11"/>
  <c r="B218" i="11"/>
  <c r="C218" i="11"/>
  <c r="D218" i="11"/>
  <c r="E218" i="11"/>
  <c r="F218" i="11"/>
  <c r="J218" i="11"/>
  <c r="A218" i="11"/>
  <c r="B217" i="11"/>
  <c r="C217" i="11"/>
  <c r="D217" i="11"/>
  <c r="E217" i="11"/>
  <c r="F217" i="11"/>
  <c r="J217" i="11"/>
  <c r="A217" i="11"/>
  <c r="B216" i="11"/>
  <c r="C216" i="11"/>
  <c r="D216" i="11"/>
  <c r="E216" i="11"/>
  <c r="F216" i="11"/>
  <c r="J216" i="11"/>
  <c r="A216" i="11"/>
  <c r="J215" i="11"/>
  <c r="B215" i="11"/>
  <c r="C215" i="11"/>
  <c r="D215" i="11"/>
  <c r="E215" i="11"/>
  <c r="F215" i="11"/>
  <c r="A215" i="11"/>
  <c r="H170" i="11"/>
  <c r="H223" i="11" s="1"/>
  <c r="H145" i="11"/>
  <c r="H222" i="11" s="1"/>
  <c r="H67" i="11"/>
  <c r="H219" i="11" s="1"/>
  <c r="H8" i="11"/>
  <c r="H215" i="11" s="1"/>
  <c r="G125" i="11" l="1"/>
  <c r="G221" i="11" s="1"/>
  <c r="G67" i="11"/>
  <c r="G219" i="11" s="1"/>
  <c r="G170" i="11"/>
  <c r="G223" i="11" s="1"/>
  <c r="G145" i="11"/>
  <c r="G8" i="11"/>
  <c r="G215" i="11" s="1"/>
  <c r="B97" i="11"/>
  <c r="F186" i="11"/>
  <c r="E186" i="11"/>
  <c r="D186" i="11"/>
  <c r="D107" i="11"/>
  <c r="D105" i="11"/>
  <c r="D103" i="11"/>
  <c r="D102" i="11"/>
  <c r="D101" i="11"/>
  <c r="D98" i="11"/>
  <c r="D97" i="11"/>
  <c r="D95" i="11"/>
  <c r="F83" i="11"/>
  <c r="E83" i="11"/>
  <c r="D83" i="11"/>
  <c r="D82" i="11"/>
  <c r="D81" i="11"/>
  <c r="D80" i="11"/>
  <c r="D79" i="11"/>
  <c r="F62" i="11"/>
  <c r="E62" i="11"/>
  <c r="D57" i="11"/>
  <c r="D55" i="11"/>
  <c r="D54" i="11"/>
  <c r="D53" i="11"/>
  <c r="D42" i="11"/>
  <c r="D41" i="11"/>
  <c r="D40" i="11"/>
  <c r="D39" i="11"/>
  <c r="D33" i="11"/>
  <c r="D178" i="11"/>
  <c r="D177" i="11"/>
  <c r="D176" i="11"/>
  <c r="D173" i="11"/>
  <c r="D130" i="11"/>
  <c r="D131" i="11" s="1"/>
  <c r="D129" i="11"/>
  <c r="H194" i="11"/>
  <c r="H225" i="11" s="1"/>
  <c r="H184" i="11"/>
  <c r="H224" i="11" s="1"/>
  <c r="G184" i="11"/>
  <c r="G224" i="11" s="1"/>
  <c r="H125" i="11"/>
  <c r="H221" i="11" s="1"/>
  <c r="H93" i="11"/>
  <c r="H220" i="11" s="1"/>
  <c r="H51" i="11"/>
  <c r="H218" i="11" s="1"/>
  <c r="H31" i="11"/>
  <c r="H217" i="11" s="1"/>
  <c r="G19" i="11"/>
  <c r="G216" i="11" s="1"/>
  <c r="H19" i="11"/>
  <c r="G194" i="11"/>
  <c r="G93" i="11"/>
  <c r="G220" i="11" s="1"/>
  <c r="G51" i="11"/>
  <c r="G218" i="11" s="1"/>
  <c r="G31" i="11"/>
  <c r="G217" i="11" s="1"/>
  <c r="E6" i="7"/>
  <c r="F6" i="7"/>
  <c r="F5" i="7"/>
  <c r="F8" i="7"/>
  <c r="F9" i="7"/>
  <c r="F10" i="7"/>
  <c r="F11" i="7"/>
  <c r="F12" i="7"/>
  <c r="F13" i="7"/>
  <c r="F14" i="7"/>
  <c r="F15" i="7"/>
  <c r="F16" i="7"/>
  <c r="F17" i="7"/>
  <c r="F18" i="7"/>
  <c r="F19" i="7"/>
  <c r="F20" i="7"/>
  <c r="F21" i="7"/>
  <c r="F22" i="7"/>
  <c r="F23" i="7"/>
  <c r="F24" i="7"/>
  <c r="F25" i="7"/>
  <c r="F7" i="7"/>
  <c r="E9" i="7"/>
  <c r="E10" i="7"/>
  <c r="E11" i="7"/>
  <c r="E12" i="7"/>
  <c r="E13" i="7"/>
  <c r="E14" i="7"/>
  <c r="E15" i="7"/>
  <c r="E16" i="7"/>
  <c r="E17" i="7"/>
  <c r="E18" i="7"/>
  <c r="E19" i="7"/>
  <c r="E20" i="7"/>
  <c r="E21" i="7"/>
  <c r="E22" i="7"/>
  <c r="E23" i="7"/>
  <c r="E24" i="7"/>
  <c r="E25" i="7"/>
  <c r="E8" i="7"/>
  <c r="E7" i="7"/>
  <c r="G64" i="4"/>
  <c r="E64" i="4"/>
  <c r="D63" i="4"/>
  <c r="F63" i="4" s="1"/>
  <c r="H63" i="4" s="1"/>
  <c r="D62" i="4"/>
  <c r="F62" i="4" s="1"/>
  <c r="H62" i="4" s="1"/>
  <c r="D61" i="4"/>
  <c r="F61" i="4" s="1"/>
  <c r="H61" i="4" s="1"/>
  <c r="D60" i="4"/>
  <c r="F60" i="4" s="1"/>
  <c r="H60" i="4" s="1"/>
  <c r="D59" i="4"/>
  <c r="F59" i="4" s="1"/>
  <c r="H59" i="4" s="1"/>
  <c r="D58" i="4"/>
  <c r="F58" i="4" s="1"/>
  <c r="H58" i="4" s="1"/>
  <c r="D57" i="4"/>
  <c r="F57" i="4" s="1"/>
  <c r="H57" i="4" s="1"/>
  <c r="D56" i="4"/>
  <c r="F56" i="4" s="1"/>
  <c r="H56" i="4" s="1"/>
  <c r="D55" i="4"/>
  <c r="F55" i="4" s="1"/>
  <c r="H55" i="4" s="1"/>
  <c r="D54" i="4"/>
  <c r="F54" i="4" s="1"/>
  <c r="H54" i="4" s="1"/>
  <c r="D53" i="4"/>
  <c r="F53" i="4" s="1"/>
  <c r="H53" i="4" s="1"/>
  <c r="D52" i="4"/>
  <c r="F52" i="4" s="1"/>
  <c r="H52" i="4" s="1"/>
  <c r="D51" i="4"/>
  <c r="F51" i="4" s="1"/>
  <c r="H51" i="4" s="1"/>
  <c r="D50" i="4"/>
  <c r="F50" i="4" s="1"/>
  <c r="H50" i="4" s="1"/>
  <c r="D49" i="4"/>
  <c r="F49" i="4" s="1"/>
  <c r="H49" i="4" s="1"/>
  <c r="D48" i="4"/>
  <c r="F48" i="4" s="1"/>
  <c r="H48" i="4" s="1"/>
  <c r="D47" i="4"/>
  <c r="F47" i="4" s="1"/>
  <c r="H47" i="4" s="1"/>
  <c r="D46" i="4"/>
  <c r="F46" i="4" s="1"/>
  <c r="H46" i="4" s="1"/>
  <c r="D45" i="4"/>
  <c r="F45" i="4" s="1"/>
  <c r="H45" i="4" s="1"/>
  <c r="H64" i="4" s="1"/>
  <c r="D44" i="4"/>
  <c r="D43" i="4"/>
  <c r="F43" i="4" s="1"/>
  <c r="H43" i="4" s="1"/>
  <c r="F42" i="4"/>
  <c r="E26" i="4"/>
  <c r="D26" i="4"/>
  <c r="E25" i="4"/>
  <c r="D25" i="4"/>
  <c r="E24" i="4"/>
  <c r="F24" i="4" s="1"/>
  <c r="D24" i="4"/>
  <c r="E23" i="4"/>
  <c r="D23" i="4"/>
  <c r="E22" i="4"/>
  <c r="D22" i="4"/>
  <c r="E21" i="4"/>
  <c r="D21" i="4"/>
  <c r="E20" i="4"/>
  <c r="D20" i="4"/>
  <c r="E19" i="4"/>
  <c r="D19" i="4"/>
  <c r="E18" i="4"/>
  <c r="D18" i="4"/>
  <c r="E17" i="4"/>
  <c r="D17" i="4"/>
  <c r="E16" i="4"/>
  <c r="G16" i="4" s="1"/>
  <c r="H16" i="4" s="1"/>
  <c r="D16" i="4"/>
  <c r="E15" i="4"/>
  <c r="D15" i="4"/>
  <c r="E14" i="4"/>
  <c r="D14" i="4"/>
  <c r="E13" i="4"/>
  <c r="D13" i="4"/>
  <c r="E12" i="4"/>
  <c r="F12" i="4" s="1"/>
  <c r="D12" i="4"/>
  <c r="E11" i="4"/>
  <c r="D11" i="4"/>
  <c r="E10" i="4"/>
  <c r="D10" i="4"/>
  <c r="E9" i="4"/>
  <c r="D9" i="4"/>
  <c r="G9" i="4" s="1"/>
  <c r="H9" i="4" s="1"/>
  <c r="E8" i="4"/>
  <c r="G8" i="4" s="1"/>
  <c r="H8" i="4" s="1"/>
  <c r="D8" i="4"/>
  <c r="E6" i="4"/>
  <c r="D6" i="4"/>
  <c r="G5" i="4"/>
  <c r="H5" i="4" s="1"/>
  <c r="F5" i="4"/>
  <c r="H216" i="11" l="1"/>
  <c r="H209" i="11"/>
  <c r="H226" i="11" s="1"/>
  <c r="G225" i="11"/>
  <c r="G209" i="11"/>
  <c r="G226" i="11" s="1"/>
  <c r="G12" i="4"/>
  <c r="H12" i="4" s="1"/>
  <c r="F10" i="4"/>
  <c r="F18" i="4"/>
  <c r="G22" i="4"/>
  <c r="H22" i="4" s="1"/>
  <c r="F26" i="4"/>
  <c r="F16" i="4"/>
  <c r="G15" i="4"/>
  <c r="H15" i="4" s="1"/>
  <c r="F6" i="4"/>
  <c r="G11" i="4"/>
  <c r="H11" i="4" s="1"/>
  <c r="F15" i="4"/>
  <c r="F19" i="4"/>
  <c r="G23" i="4"/>
  <c r="H23" i="4" s="1"/>
  <c r="G6" i="4"/>
  <c r="H6" i="4" s="1"/>
  <c r="G18" i="4"/>
  <c r="H18" i="4" s="1"/>
  <c r="F8" i="4"/>
  <c r="G20" i="4"/>
  <c r="H20" i="4" s="1"/>
  <c r="G24" i="4"/>
  <c r="H24" i="4" s="1"/>
  <c r="F11" i="4"/>
  <c r="G19" i="4"/>
  <c r="H19" i="4" s="1"/>
  <c r="D64" i="4"/>
  <c r="F9" i="4"/>
  <c r="F13" i="4"/>
  <c r="G17" i="4"/>
  <c r="H17" i="4" s="1"/>
  <c r="G21" i="4"/>
  <c r="H21" i="4" s="1"/>
  <c r="F25" i="4"/>
  <c r="F14" i="4"/>
  <c r="F22" i="4"/>
  <c r="G26" i="4"/>
  <c r="H26" i="4" s="1"/>
  <c r="I145" i="11"/>
  <c r="I222" i="11" s="1"/>
  <c r="G222" i="11"/>
  <c r="I93" i="11"/>
  <c r="I220" i="11" s="1"/>
  <c r="I67" i="11"/>
  <c r="I219" i="11" s="1"/>
  <c r="I170" i="11"/>
  <c r="I223" i="11" s="1"/>
  <c r="I184" i="11"/>
  <c r="I224" i="11" s="1"/>
  <c r="G25" i="4"/>
  <c r="H25" i="4" s="1"/>
  <c r="G13" i="4"/>
  <c r="H13" i="4" s="1"/>
  <c r="F23" i="4"/>
  <c r="G10" i="4"/>
  <c r="H10" i="4" s="1"/>
  <c r="G14" i="4"/>
  <c r="H14" i="4" s="1"/>
  <c r="F21" i="4"/>
  <c r="F20" i="4"/>
  <c r="F17" i="4"/>
  <c r="F44" i="4"/>
  <c r="I31" i="11"/>
  <c r="I217" i="11" s="1"/>
  <c r="I51" i="11"/>
  <c r="I218" i="11" s="1"/>
  <c r="I8" i="11"/>
  <c r="I215" i="11" s="1"/>
  <c r="I194" i="11"/>
  <c r="I225" i="11" s="1"/>
  <c r="I125" i="11"/>
  <c r="I221" i="11" s="1"/>
  <c r="I19" i="11"/>
  <c r="I216" i="11" s="1"/>
  <c r="G210" i="11" l="1"/>
  <c r="G227" i="11" s="1"/>
  <c r="F64" i="4"/>
  <c r="H44" i="4"/>
  <c r="I209" i="11"/>
  <c r="I226" i="11" s="1"/>
  <c r="G211" i="11" l="1"/>
  <c r="G228" i="11" s="1"/>
</calcChain>
</file>

<file path=xl/sharedStrings.xml><?xml version="1.0" encoding="utf-8"?>
<sst xmlns="http://schemas.openxmlformats.org/spreadsheetml/2006/main" count="1881" uniqueCount="963">
  <si>
    <t>Data</t>
  </si>
  <si>
    <t>G0.1</t>
  </si>
  <si>
    <t>Virksomhedens navn</t>
  </si>
  <si>
    <t>G0.2</t>
  </si>
  <si>
    <t>Gade</t>
  </si>
  <si>
    <t>G0.3</t>
  </si>
  <si>
    <t xml:space="preserve">Postnr </t>
  </si>
  <si>
    <t>G0.4</t>
  </si>
  <si>
    <t>By</t>
  </si>
  <si>
    <t>G0.5</t>
  </si>
  <si>
    <t>Landsdel</t>
  </si>
  <si>
    <t>G0.6</t>
  </si>
  <si>
    <t>Officiel telefonnr.</t>
  </si>
  <si>
    <t>G0.7</t>
  </si>
  <si>
    <t>G0.8</t>
  </si>
  <si>
    <t>Officiel e-mail</t>
  </si>
  <si>
    <t>G0.9</t>
  </si>
  <si>
    <t>Hjemmeside adresse</t>
  </si>
  <si>
    <t>G0.10</t>
  </si>
  <si>
    <t>Byggeår</t>
  </si>
  <si>
    <t>G0.11</t>
  </si>
  <si>
    <t>Antal værelser</t>
  </si>
  <si>
    <t>G0.12</t>
  </si>
  <si>
    <t>Antal etage m2</t>
  </si>
  <si>
    <t>G0.13</t>
  </si>
  <si>
    <t>Antal opvarmede m2</t>
  </si>
  <si>
    <t>G0.14</t>
  </si>
  <si>
    <t>G0.15</t>
  </si>
  <si>
    <t>G0.16</t>
  </si>
  <si>
    <t>Varmetype</t>
  </si>
  <si>
    <t>G0.17</t>
  </si>
  <si>
    <t>G0.18</t>
  </si>
  <si>
    <t>Egen produktion af vedvarende energi</t>
  </si>
  <si>
    <t>G0.19</t>
  </si>
  <si>
    <t>Evt. lukkeperiode</t>
  </si>
  <si>
    <t>G0.20</t>
  </si>
  <si>
    <t>Ejerforhold/selskabsform</t>
  </si>
  <si>
    <t>G0.21</t>
  </si>
  <si>
    <t>Personale</t>
  </si>
  <si>
    <t> Data</t>
  </si>
  <si>
    <t>G0.30</t>
  </si>
  <si>
    <t>Antal ansatte</t>
  </si>
  <si>
    <t>G0.31</t>
  </si>
  <si>
    <t>G0.32</t>
  </si>
  <si>
    <t>G0.33</t>
  </si>
  <si>
    <t>G0.34</t>
  </si>
  <si>
    <t>G0.35</t>
  </si>
  <si>
    <t>G0.36</t>
  </si>
  <si>
    <t>G0.37</t>
  </si>
  <si>
    <t>Evt. supplerende kontaktperson</t>
  </si>
  <si>
    <t>G0.38</t>
  </si>
  <si>
    <t>G0.39</t>
  </si>
  <si>
    <t>G0.40</t>
  </si>
  <si>
    <t>Hele/dele af bygninger som er fredet</t>
  </si>
  <si>
    <t>Miljøledelse</t>
  </si>
  <si>
    <t>Type</t>
  </si>
  <si>
    <t>Ja/nej</t>
  </si>
  <si>
    <t>Evt. kommentarer</t>
  </si>
  <si>
    <t>Obligatorisk</t>
  </si>
  <si>
    <t>Ja</t>
  </si>
  <si>
    <t>Information</t>
  </si>
  <si>
    <t>Gæsteinformation</t>
  </si>
  <si>
    <t>Vand</t>
  </si>
  <si>
    <t>Vask og rengøring</t>
  </si>
  <si>
    <t>Affald</t>
  </si>
  <si>
    <t>Energi</t>
  </si>
  <si>
    <t>Fødevarer</t>
  </si>
  <si>
    <t>     </t>
  </si>
  <si>
    <t>Koordinator(er)</t>
  </si>
  <si>
    <t>Jens Jensen</t>
  </si>
  <si>
    <t>Vandpris/m3</t>
  </si>
  <si>
    <t>1000 l= 1 m3</t>
  </si>
  <si>
    <t>Dato</t>
  </si>
  <si>
    <t>Aflæsning/m3</t>
  </si>
  <si>
    <t>Forbrug i /m3</t>
  </si>
  <si>
    <t>Periodens længde/dage</t>
  </si>
  <si>
    <t>Omk i kr. pr dag</t>
  </si>
  <si>
    <t>Forbrug pr. mdr/m3</t>
  </si>
  <si>
    <t>Pris pr/mdr</t>
  </si>
  <si>
    <t>Startaflæs</t>
  </si>
  <si>
    <t>=</t>
  </si>
  <si>
    <t>Startaflæsning</t>
  </si>
  <si>
    <t>År</t>
  </si>
  <si>
    <t>Vandpris/kr</t>
  </si>
  <si>
    <t>Pris pr/år</t>
  </si>
  <si>
    <t>Antal gæster</t>
  </si>
  <si>
    <t>Omk pr. gæst</t>
  </si>
  <si>
    <t>201X</t>
  </si>
  <si>
    <t>201Y</t>
  </si>
  <si>
    <t>Gnsnit</t>
  </si>
  <si>
    <t>Periode</t>
  </si>
  <si>
    <t>Samlede indkøb i kr eller kg</t>
  </si>
  <si>
    <t>Samlede økoligi i kr. eller kg.</t>
  </si>
  <si>
    <t>Økologiprocent</t>
  </si>
  <si>
    <t>Startdag</t>
  </si>
  <si>
    <t>Madaffald</t>
  </si>
  <si>
    <t>Kort beskrivelse</t>
  </si>
  <si>
    <t>Ansvarlig</t>
  </si>
  <si>
    <t>Emne</t>
  </si>
  <si>
    <t>Hvad skal udfyldes i arkene</t>
  </si>
  <si>
    <t>Hvad betyder "Evt. kommentarer"?</t>
  </si>
  <si>
    <t>Det er eventuelle uddybninger af jeres svar.</t>
  </si>
  <si>
    <t>Arket gemmes på jeres netværk eller eget drev og sendes herefter elektronisk til green-key@horesta.dk.</t>
  </si>
  <si>
    <t>Følgende mailadresser ønsker 
at modtage nyhedsbrev</t>
  </si>
  <si>
    <t>Direkte mailadresse (direktør/leder)</t>
  </si>
  <si>
    <t>Direkte telefonnr. (Miljøkontakt)</t>
  </si>
  <si>
    <t>Direkte mailadresse (Miljøkontakt)</t>
  </si>
  <si>
    <t>Direkte telefonnr. (direktør/leder)</t>
  </si>
  <si>
    <t>Hvor skal excel-arket sendes hen?</t>
  </si>
  <si>
    <t>Hvad skal de øvrige ark bruges til?</t>
  </si>
  <si>
    <t>Hvor megen virksomhedsdata skal udfyldes?</t>
  </si>
  <si>
    <t>Dato for tildeling af Green Key</t>
  </si>
  <si>
    <t>Produkt</t>
  </si>
  <si>
    <t>Leverandør</t>
  </si>
  <si>
    <t>Miljømærket</t>
  </si>
  <si>
    <t>Forbrug</t>
  </si>
  <si>
    <t>Højt</t>
  </si>
  <si>
    <t>Leverandør X</t>
  </si>
  <si>
    <t>Leverandør Y</t>
  </si>
  <si>
    <t>Rengøring X1</t>
  </si>
  <si>
    <t>Rengøring X2</t>
  </si>
  <si>
    <t>Rengøring Y1</t>
  </si>
  <si>
    <t>Nej</t>
  </si>
  <si>
    <t>Svanen</t>
  </si>
  <si>
    <t>Der Blauer Engel</t>
  </si>
  <si>
    <t>Hvilket mærke</t>
  </si>
  <si>
    <t>Middel</t>
  </si>
  <si>
    <t>Lavt</t>
  </si>
  <si>
    <t>Arkene 1, 4, 5, 6, 7 og 8 kan bruges til egen inspiration, beregninger og overvågning og skal ikke nødvendigvis udfyldes i forbindelse med indsendelsen i starten af december.</t>
  </si>
  <si>
    <t>Hvor mange point skal der opnås?</t>
  </si>
  <si>
    <t>Hvad sker der ved forkert udfyldelse af skemaet?</t>
  </si>
  <si>
    <t>Sekretariatet vil altid vende tilbage til virksomheden, hvis der er noget som er udfyldt forkert eller er uklart.</t>
  </si>
  <si>
    <t>Hvad sker der hvis vi svarer nej på et obligatorisk kriterium?</t>
  </si>
  <si>
    <t>Alle obligatoriske kriterier skal opfyldes. Sekretariatet vil altid vende tilbage til virksomheden, hvis der er svaret nej ud for et obligatorisk kriterium for at sikre rette rådgivning vedr. kriteriet.</t>
  </si>
  <si>
    <t>Navn på direktør/leder</t>
  </si>
  <si>
    <t>Titel på direktør/Leder</t>
  </si>
  <si>
    <t>Navn på miljøkontakt/ansvarlig</t>
  </si>
  <si>
    <t>Titel på miljøkontakt/ansvarlig</t>
  </si>
  <si>
    <t>G0.41</t>
  </si>
  <si>
    <t>Hvordan får jeg adgang til Keysite?</t>
  </si>
  <si>
    <t>Sidste års vandforbrug/m3 (tal fra 2010 eller eftersendelse fra 2011)</t>
  </si>
  <si>
    <t>Sidste års el-forbrug/kWh (tal fra 
2010 eller eftersendelse fra 2011)</t>
  </si>
  <si>
    <t>Sidste års varmeforbrug  af L olie, M3 gas kWh/MWh/M3 fjernvarme (tal fra 2010 eller eftersendelse fra 2011)</t>
  </si>
  <si>
    <t>Evt. titel supplerende kontaktperson</t>
  </si>
  <si>
    <t xml:space="preserve">Evt. mailadresse supplerende kontakt </t>
  </si>
  <si>
    <t>G0.42</t>
  </si>
  <si>
    <t>p</t>
  </si>
  <si>
    <t>Årlig tjek af opfyldelse</t>
  </si>
  <si>
    <t>Tydeligt skilt, diplom eller folder</t>
  </si>
  <si>
    <t>Vandfrie urinaler</t>
  </si>
  <si>
    <t>Affaldsplan inden 1 år</t>
  </si>
  <si>
    <t>Kildesorteringsinformation</t>
  </si>
  <si>
    <t>ps</t>
  </si>
  <si>
    <t>o</t>
  </si>
  <si>
    <t>5.12</t>
  </si>
  <si>
    <t>5.13</t>
  </si>
  <si>
    <t>6.1</t>
  </si>
  <si>
    <t>7.12</t>
  </si>
  <si>
    <t>7.13</t>
  </si>
  <si>
    <t>7.14</t>
  </si>
  <si>
    <t>7.15</t>
  </si>
  <si>
    <t>7.17</t>
  </si>
  <si>
    <t>8.2</t>
  </si>
  <si>
    <t>9.10</t>
  </si>
  <si>
    <t>10.10</t>
  </si>
  <si>
    <t>Antal point</t>
  </si>
  <si>
    <t>Pointgrænse</t>
  </si>
  <si>
    <t>Plus/minus over grænse</t>
  </si>
  <si>
    <t>1.1</t>
  </si>
  <si>
    <t>1.2</t>
  </si>
  <si>
    <t>1.4</t>
  </si>
  <si>
    <t>1.5</t>
  </si>
  <si>
    <t>1.6</t>
  </si>
  <si>
    <t>2.1</t>
  </si>
  <si>
    <t>2.2</t>
  </si>
  <si>
    <t>2.3</t>
  </si>
  <si>
    <t>3.1</t>
  </si>
  <si>
    <t>3.2</t>
  </si>
  <si>
    <t>3.3</t>
  </si>
  <si>
    <t>3.10</t>
  </si>
  <si>
    <t>4.1</t>
  </si>
  <si>
    <t>4.2</t>
  </si>
  <si>
    <t>4.3</t>
  </si>
  <si>
    <t>4.11</t>
  </si>
  <si>
    <t>4.13</t>
  </si>
  <si>
    <t>5.1</t>
  </si>
  <si>
    <t>5.2</t>
  </si>
  <si>
    <t>5.3</t>
  </si>
  <si>
    <t>5.10</t>
  </si>
  <si>
    <t>5.11</t>
  </si>
  <si>
    <t>6.10</t>
  </si>
  <si>
    <t>6.11</t>
  </si>
  <si>
    <t>6.12</t>
  </si>
  <si>
    <t>7.1</t>
  </si>
  <si>
    <t>7.4</t>
  </si>
  <si>
    <t>7.10</t>
  </si>
  <si>
    <t>7.11</t>
  </si>
  <si>
    <t>8.1</t>
  </si>
  <si>
    <t>8.3</t>
  </si>
  <si>
    <t>8.5</t>
  </si>
  <si>
    <t>8.6</t>
  </si>
  <si>
    <t>9.1</t>
  </si>
  <si>
    <t>10.1</t>
  </si>
  <si>
    <t>11.1</t>
  </si>
  <si>
    <t>11.10</t>
  </si>
  <si>
    <t>12.1</t>
  </si>
  <si>
    <t>12.2</t>
  </si>
  <si>
    <t>12.3</t>
  </si>
  <si>
    <t>12.10</t>
  </si>
  <si>
    <t>12.11</t>
  </si>
  <si>
    <t>Postevand</t>
  </si>
  <si>
    <t>Ordentlig sortering af almindeligt affald</t>
  </si>
  <si>
    <t>2.4</t>
  </si>
  <si>
    <t>8.11</t>
  </si>
  <si>
    <t>Madspild</t>
  </si>
  <si>
    <t>8.12</t>
  </si>
  <si>
    <t>8.13</t>
  </si>
  <si>
    <t>8.14</t>
  </si>
  <si>
    <t>Når I er klar</t>
  </si>
  <si>
    <t>I skal udfylde så meget I kan.</t>
  </si>
  <si>
    <t>Hvad betyder nummereringen fx 1.2</t>
  </si>
  <si>
    <t>Når I er eller er tæt på at være medlem vil I få adgang til intern hjemmeside med værktøjer og hjælp til miljøarbejdet.</t>
  </si>
  <si>
    <t>Hvilke ark skal udfyldes?</t>
  </si>
  <si>
    <t>Hvordan skal vi bruge excel-arket?</t>
  </si>
  <si>
    <t>Hvad hvis vi ikke opfylder det nu, men gør det senere?</t>
  </si>
  <si>
    <t>Frist?</t>
  </si>
  <si>
    <t>Inddragelse af samarbejdspartnere</t>
  </si>
  <si>
    <t>Har en miljøprocedure
– Se forslag i ark 1.2</t>
  </si>
  <si>
    <t xml:space="preserve">Vil hvert år gennemføre min. 2 miljømål
– Se liste med forslag i ark 1.3
</t>
  </si>
  <si>
    <t xml:space="preserve">Samler miljømateriale i mappe eller elektronisk </t>
  </si>
  <si>
    <t>Gennemgår ved årsskiftet stedets miljøindsats</t>
  </si>
  <si>
    <t xml:space="preserve">Inddrager samarbejdspartnere </t>
  </si>
  <si>
    <t>Ledelse har besluttet at arbejde med miljøindsatsen</t>
  </si>
  <si>
    <t>Minimum et årligt personalemøde skal have bæredygtighed på dagsordenen</t>
  </si>
  <si>
    <t xml:space="preserve">Kollegaer spørges om deres forslag til miljøforbedringer </t>
  </si>
  <si>
    <t>Kollegaer instrueres om Green Restaurant, og hvordan de bidrager til en miljøvenlig drift af organisationen</t>
  </si>
  <si>
    <t>2.5</t>
  </si>
  <si>
    <t>2.6</t>
  </si>
  <si>
    <t xml:space="preserve">Beskrivelse af hvordan nye kollegaer og sæsonhjælpere sættes ind i miljøarbejdet </t>
  </si>
  <si>
    <t>Tæt samarbejde med kommunen og andre relevante samarbejdspartnere om bæredygtighed</t>
  </si>
  <si>
    <t>Pointkriterier</t>
  </si>
  <si>
    <t>2.11</t>
  </si>
  <si>
    <t>2.12</t>
  </si>
  <si>
    <t>2.13</t>
  </si>
  <si>
    <t>3.11</t>
  </si>
  <si>
    <t>3.12</t>
  </si>
  <si>
    <t>3.13</t>
  </si>
  <si>
    <t>3.14</t>
  </si>
  <si>
    <t>3.15</t>
  </si>
  <si>
    <t>3.16</t>
  </si>
  <si>
    <t>4.4a</t>
  </si>
  <si>
    <t>4.4b</t>
  </si>
  <si>
    <t>4.5</t>
  </si>
  <si>
    <t>4.6</t>
  </si>
  <si>
    <t>4.7</t>
  </si>
  <si>
    <t>4.8</t>
  </si>
  <si>
    <t>4.9a</t>
  </si>
  <si>
    <t>4.9b</t>
  </si>
  <si>
    <t>4.12a</t>
  </si>
  <si>
    <t>4.12b</t>
  </si>
  <si>
    <t>4.14a</t>
  </si>
  <si>
    <t>4.14b</t>
  </si>
  <si>
    <t>4.16</t>
  </si>
  <si>
    <t>5.4a</t>
  </si>
  <si>
    <t>5.4b</t>
  </si>
  <si>
    <t>5.4c</t>
  </si>
  <si>
    <t>5.5</t>
  </si>
  <si>
    <t>5.6</t>
  </si>
  <si>
    <t>5.7</t>
  </si>
  <si>
    <t>5.8</t>
  </si>
  <si>
    <t>6.2</t>
  </si>
  <si>
    <t>6.3a</t>
  </si>
  <si>
    <t>6.3b</t>
  </si>
  <si>
    <t>6.4a</t>
  </si>
  <si>
    <t>6.4b</t>
  </si>
  <si>
    <t>6.5</t>
  </si>
  <si>
    <t>6.6a</t>
  </si>
  <si>
    <t>6.6b</t>
  </si>
  <si>
    <t>6.7</t>
  </si>
  <si>
    <t>6.8a</t>
  </si>
  <si>
    <t>6.8b</t>
  </si>
  <si>
    <t>6.8c</t>
  </si>
  <si>
    <t>6.8d</t>
  </si>
  <si>
    <t>6.8e</t>
  </si>
  <si>
    <t>Pointkriterium</t>
  </si>
  <si>
    <t>6.14a</t>
  </si>
  <si>
    <t>6.14b</t>
  </si>
  <si>
    <t>6.14c</t>
  </si>
  <si>
    <t>6.14d</t>
  </si>
  <si>
    <t>6.14e</t>
  </si>
  <si>
    <t>7.2a</t>
  </si>
  <si>
    <t>7.2b</t>
  </si>
  <si>
    <t>7.2c</t>
  </si>
  <si>
    <t>7.3a</t>
  </si>
  <si>
    <t>7.3b</t>
  </si>
  <si>
    <t>7.8a</t>
  </si>
  <si>
    <t>7.8b</t>
  </si>
  <si>
    <t>7.8c</t>
  </si>
  <si>
    <t>7.8d</t>
  </si>
  <si>
    <t>7.5</t>
  </si>
  <si>
    <t>7.6</t>
  </si>
  <si>
    <t>7.9</t>
  </si>
  <si>
    <t>7.16a</t>
  </si>
  <si>
    <t>7.16b</t>
  </si>
  <si>
    <t>7.16c</t>
  </si>
  <si>
    <t>7.18a</t>
  </si>
  <si>
    <t>7.18b</t>
  </si>
  <si>
    <t>7.18c</t>
  </si>
  <si>
    <t>7.18d</t>
  </si>
  <si>
    <t>7.18e</t>
  </si>
  <si>
    <t>7.18f</t>
  </si>
  <si>
    <t>8.4</t>
  </si>
  <si>
    <t>8.10a</t>
  </si>
  <si>
    <t>8.10b</t>
  </si>
  <si>
    <t>8.10c</t>
  </si>
  <si>
    <t>8.15</t>
  </si>
  <si>
    <t>8.16</t>
  </si>
  <si>
    <t>8.17</t>
  </si>
  <si>
    <t>8.18</t>
  </si>
  <si>
    <t>9.2</t>
  </si>
  <si>
    <t>9.3</t>
  </si>
  <si>
    <t>9.4</t>
  </si>
  <si>
    <t>9.5</t>
  </si>
  <si>
    <t>9.6</t>
  </si>
  <si>
    <t>9.7a</t>
  </si>
  <si>
    <t>9.7b</t>
  </si>
  <si>
    <t>9.7c</t>
  </si>
  <si>
    <t>9.11</t>
  </si>
  <si>
    <t>9.12</t>
  </si>
  <si>
    <t>9.13</t>
  </si>
  <si>
    <t>9.14</t>
  </si>
  <si>
    <t>9.15a</t>
  </si>
  <si>
    <t>9.15b</t>
  </si>
  <si>
    <t>9.16a</t>
  </si>
  <si>
    <t>9.16b</t>
  </si>
  <si>
    <t>9.16c</t>
  </si>
  <si>
    <t>9.17a</t>
  </si>
  <si>
    <t>9.17b</t>
  </si>
  <si>
    <t>10.2</t>
  </si>
  <si>
    <t>10.3</t>
  </si>
  <si>
    <t>Udeområde</t>
  </si>
  <si>
    <t>10.4</t>
  </si>
  <si>
    <t>10.5</t>
  </si>
  <si>
    <t>10.6</t>
  </si>
  <si>
    <t>10.7</t>
  </si>
  <si>
    <t>10.13a</t>
  </si>
  <si>
    <t>10.13b</t>
  </si>
  <si>
    <t>10.13c</t>
  </si>
  <si>
    <t>Mad og natur</t>
  </si>
  <si>
    <t>11.11</t>
  </si>
  <si>
    <t>11.12</t>
  </si>
  <si>
    <t>11.13</t>
  </si>
  <si>
    <t>11.14</t>
  </si>
  <si>
    <t>11.15</t>
  </si>
  <si>
    <t>11.16</t>
  </si>
  <si>
    <t>Administration og indkøb</t>
  </si>
  <si>
    <t>12.4</t>
  </si>
  <si>
    <t>12.5</t>
  </si>
  <si>
    <t>12.12</t>
  </si>
  <si>
    <t>12.13a</t>
  </si>
  <si>
    <t>12.13b</t>
  </si>
  <si>
    <t>12.13c</t>
  </si>
  <si>
    <t>12.14</t>
  </si>
  <si>
    <t>1.3</t>
  </si>
  <si>
    <t>Evt. Kommentarer</t>
  </si>
  <si>
    <t>Samarbejde</t>
  </si>
  <si>
    <t>Miljøgruppe</t>
  </si>
  <si>
    <t>Uddannelse om miljø</t>
  </si>
  <si>
    <t>Konkurrencer</t>
  </si>
  <si>
    <t>Synlig information om Green Restaurant ved indgang ved tildeling</t>
  </si>
  <si>
    <t>Information ved hjemmeside</t>
  </si>
  <si>
    <t>Synlig information om Green Restaurant på hjemmesiden ved tildeling</t>
  </si>
  <si>
    <t>Miljøinformation til gæster</t>
  </si>
  <si>
    <t>Restauranten informerer gæster om offentlig transport</t>
  </si>
  <si>
    <t>Opslag</t>
  </si>
  <si>
    <t>Gæster kan hjælpe med råd</t>
  </si>
  <si>
    <t>Vandmåler</t>
  </si>
  <si>
    <t>Forbrug aflæses</t>
  </si>
  <si>
    <t>Fast procedure</t>
  </si>
  <si>
    <t>Håndvaske og baderum vandbesparende</t>
  </si>
  <si>
    <t>Vaske</t>
  </si>
  <si>
    <t>Personalebrusere</t>
  </si>
  <si>
    <t>Centrale gæstetoiletter</t>
  </si>
  <si>
    <t>Sensorer</t>
  </si>
  <si>
    <t>Affaldspande</t>
  </si>
  <si>
    <t>Opslag med råd</t>
  </si>
  <si>
    <t>Håndbruser</t>
  </si>
  <si>
    <t xml:space="preserve">Evt. kommentarer </t>
  </si>
  <si>
    <t>Bimåler</t>
  </si>
  <si>
    <t>Toiletter</t>
  </si>
  <si>
    <t>Sensorer ved urinaler</t>
  </si>
  <si>
    <t>Regnvandstønde</t>
  </si>
  <si>
    <t xml:space="preserve">Dispenser til sæbe ved vask </t>
  </si>
  <si>
    <t>Al håndsæbe er miljømærket</t>
  </si>
  <si>
    <t>Rengøringsmidler er uden klor</t>
  </si>
  <si>
    <t xml:space="preserve">Min. 75 % af rengøringsmidler er miljømærkede </t>
  </si>
  <si>
    <t xml:space="preserve">Fast procedure for dosering af rengøringsmidler </t>
  </si>
  <si>
    <t>Desinfektionsmidlerne skal være godkendt af Fødevarestyrelsen</t>
  </si>
  <si>
    <t>Bruger primært fiberklude</t>
  </si>
  <si>
    <t>Hånd- og wc-papir er miljømærket</t>
  </si>
  <si>
    <t>Rengøringsfolk eller -firma kender til stedets procedure for miljøvenlig rengøring, Se ark 5.7 Procedure for miljøvenlig rengøring</t>
  </si>
  <si>
    <t>Klude, linned og håndklæder vaskes med miljømærkede vaskemidler eller på miljømærkede vaskerier</t>
  </si>
  <si>
    <t>Dispenser</t>
  </si>
  <si>
    <t>Håndsæbe</t>
  </si>
  <si>
    <t>Rengøringsmidler</t>
  </si>
  <si>
    <t>Desinfektionsmidler</t>
  </si>
  <si>
    <t>Fiberklude</t>
  </si>
  <si>
    <t>Papir</t>
  </si>
  <si>
    <t>Rengøringsfolk</t>
  </si>
  <si>
    <t>Klude og linned vaskes miljørigtigt</t>
  </si>
  <si>
    <t>Parfume</t>
  </si>
  <si>
    <t>Dosering</t>
  </si>
  <si>
    <t>Klude og børster</t>
  </si>
  <si>
    <t>Har affaldsplan,  Se ark 6.1 Affaldsplan for spisesteder</t>
  </si>
  <si>
    <t>Sorteringsmuligheder i køkkenet</t>
  </si>
  <si>
    <t>Sorteringsmuligheder er let tilgængelig</t>
  </si>
  <si>
    <t>Sorteringens tilgængelighed</t>
  </si>
  <si>
    <t>Sikring af /låg på skraldespand, så affaldet ikke ryger eller blæser ud</t>
  </si>
  <si>
    <t>Sikring af affald</t>
  </si>
  <si>
    <t>Sorterer sammenlagt affald i min. 10 fraktioner</t>
  </si>
  <si>
    <t>Frasorterer madaffald</t>
  </si>
  <si>
    <t>Fraktioner</t>
  </si>
  <si>
    <t>Sorterer miljøfarligt affald batterier, maling, lysstofrør/E-pære, kemikalier etc.</t>
  </si>
  <si>
    <t>Sortering af miljøfarlig materiale</t>
  </si>
  <si>
    <t>Opsat kildesorteringsinformation som piktogrammer for gæster og kollegaer</t>
  </si>
  <si>
    <t>Ny og tidsbegrænsede ansatte informeres om, hvor de sortere affaldet</t>
  </si>
  <si>
    <t>Leverandører tager kasser, paller mm. retur</t>
  </si>
  <si>
    <t xml:space="preserve">Serverer primært postevand frem for kildevand </t>
  </si>
  <si>
    <t>Med undtagelse af take-away benyttes ikke engangsservice</t>
  </si>
  <si>
    <t>Bruger ikke portionsbakker ved servering med undtagelse af særlige årsager fx smørbare produkter etc.</t>
  </si>
  <si>
    <t>Gør en indsats for at reducere og udfase engangsplastik</t>
  </si>
  <si>
    <t>Benytter genbrugelige beholdere beregnet til fødevarekontakt til opbevaring af mad</t>
  </si>
  <si>
    <t>Nye ansatte informeres</t>
  </si>
  <si>
    <t>Leverandørernes procedure</t>
  </si>
  <si>
    <t>Service</t>
  </si>
  <si>
    <t>Emballage</t>
  </si>
  <si>
    <t>Udfasning af plastikbestik</t>
  </si>
  <si>
    <t>Genbrugelige beholdere</t>
  </si>
  <si>
    <t>Måler energiforbrug månedligt i sæson</t>
  </si>
  <si>
    <t xml:space="preserve">Primært LED og alternativt energisparepærer eller lysstofrør </t>
  </si>
  <si>
    <t>Belysning udenfor, på bagtrapper, i kældre og nye toiletter, er behovsstyret med tidsstyring, bevægelses-/lydsensor eller skumringsanlæg</t>
  </si>
  <si>
    <t>Har tidsstyring eller skumringsanlæg udenfor</t>
  </si>
  <si>
    <t>Sæson energiaflæsning</t>
  </si>
  <si>
    <t>Evt.kommentarer</t>
  </si>
  <si>
    <t xml:space="preserve">Manuel eller elektronisk varmestyring </t>
  </si>
  <si>
    <t>Ventilation, kedler, kondensator og klimaanlæg styres, rengøres jævnligt og efterses årligt</t>
  </si>
  <si>
    <t xml:space="preserve">Manuel, elektronisk varmestyring </t>
  </si>
  <si>
    <t>Belysning</t>
  </si>
  <si>
    <t>Energisparende belysning</t>
  </si>
  <si>
    <t>Tætningslister på ovne og varmeskabe er intakte</t>
  </si>
  <si>
    <t>Tætningslister på køle- og fryseskabe og – rum er intakte</t>
  </si>
  <si>
    <t>Nyindkøbte køleskabe i køkken uden glas</t>
  </si>
  <si>
    <t xml:space="preserve">Tætningslister </t>
  </si>
  <si>
    <t>Tætningslister på køle- og fryseskabe</t>
  </si>
  <si>
    <t>Ventilation, kedler, kondensator mm.</t>
  </si>
  <si>
    <t xml:space="preserve">Nyindkøbte køleskabe </t>
  </si>
  <si>
    <t>Nye opvaskemaskiner er vand- og energibesparende</t>
  </si>
  <si>
    <t>Ikke 1-lags vinduer i opvarmede områder</t>
  </si>
  <si>
    <t>Vinduer</t>
  </si>
  <si>
    <t xml:space="preserve">Nye opvaskemaskiner </t>
  </si>
  <si>
    <t>Tilpas isolering af bygninger</t>
  </si>
  <si>
    <t>Varmvandsrør er isoleret</t>
  </si>
  <si>
    <t>Gennemført energisyn/energimærkning inden for 10 år</t>
  </si>
  <si>
    <t xml:space="preserve">Gennemført energisyn/energimærkning </t>
  </si>
  <si>
    <t>Isolering af bygninger</t>
  </si>
  <si>
    <t>Varmvandsrør isoleret</t>
  </si>
  <si>
    <t xml:space="preserve">Sensor på toiletter </t>
  </si>
  <si>
    <t>Ingen halogen-/glødepærer</t>
  </si>
  <si>
    <t xml:space="preserve">Har bimålere </t>
  </si>
  <si>
    <t>Sensor på kontorer</t>
  </si>
  <si>
    <t xml:space="preserve">Ikke direkte varme med el-radiatorer </t>
  </si>
  <si>
    <t xml:space="preserve">Køber grøn strøm </t>
  </si>
  <si>
    <t xml:space="preserve">Har solceller </t>
  </si>
  <si>
    <t>Har varmepumper eller jordvarme</t>
  </si>
  <si>
    <t xml:space="preserve">Salgs- og kaffeautomater </t>
  </si>
  <si>
    <t>Har induktion og/eller grydesensor</t>
  </si>
  <si>
    <t xml:space="preserve">Har mikroovn </t>
  </si>
  <si>
    <t>Opdeling i fjern- og nærlager for fryser og køl</t>
  </si>
  <si>
    <t>Låg på kipgryder mm.</t>
  </si>
  <si>
    <t xml:space="preserve">Tidsstyring på varmeudstyr og emhætte </t>
  </si>
  <si>
    <t>Termostater på varmeudstyr</t>
  </si>
  <si>
    <t xml:space="preserve">Har CTS-anlæg </t>
  </si>
  <si>
    <t>Registrerer sit indkøb af økologiske varer</t>
  </si>
  <si>
    <t>Indkøb af fødevarer består af minimum 20 % økologi</t>
  </si>
  <si>
    <t xml:space="preserve">Indkøber lokale og sæsonens fødevarer </t>
  </si>
  <si>
    <t>Serverer ikke udrydningstruede fisk og benytter certificeringsmærker som Skånsomt Kystfiskeri, MSC og ASC</t>
  </si>
  <si>
    <t>Procedure for at mindske kødforbrug</t>
  </si>
  <si>
    <t>Benytter råvarer med fokus på dyrevelfærd</t>
  </si>
  <si>
    <t>Restauranten har en procedure for at kortlægge madspild enten via måling, opgørelse for madaffald, billeder</t>
  </si>
  <si>
    <t>Restauranten har en procedure for at nedbringe madspild, Se ark 9.2 Procedure for at nedbringe madspild</t>
  </si>
  <si>
    <t>Indsats for at minimere madspild fordelt på indkøb, tilberedning og servering</t>
  </si>
  <si>
    <t>Kollegaer er instrueret i, hvordan de nedbringer madspild</t>
  </si>
  <si>
    <t>Har etableret resthylde i kølerum /-skab</t>
  </si>
  <si>
    <t>Har faste formål med tilbagevendende rester</t>
  </si>
  <si>
    <t>Løbende opfyldning af buffet</t>
  </si>
  <si>
    <t>Mindre, men bedre udvalg</t>
  </si>
  <si>
    <t>Evaluerer løbende spild fra buffet</t>
  </si>
  <si>
    <t xml:space="preserve">Personale </t>
  </si>
  <si>
    <t xml:space="preserve">System for mængdejustering </t>
  </si>
  <si>
    <t xml:space="preserve">Grønt og kødretter </t>
  </si>
  <si>
    <t xml:space="preserve">Mindre tallerkner </t>
  </si>
  <si>
    <t xml:space="preserve">Portionsanretning </t>
  </si>
  <si>
    <t>Restauranter er med i apps</t>
  </si>
  <si>
    <t>Gæster tilbydes Goodiebags</t>
  </si>
  <si>
    <t xml:space="preserve">Måler og vejer hvert år madspild </t>
  </si>
  <si>
    <t xml:space="preserve">Køkkenet måler løbende spild </t>
  </si>
  <si>
    <t xml:space="preserve">Bruger ny viden </t>
  </si>
  <si>
    <t xml:space="preserve">Kollegaer har deltaget i Food-coordinator-udd. </t>
  </si>
  <si>
    <t>Benytter ikke kemiske ukrudtsmidler–</t>
  </si>
  <si>
    <t>Kemiske ukrudtsmidler</t>
  </si>
  <si>
    <t>Benytter brænder, ukrudtsdug eller håndkraft til ukrudtsbekæmpelse</t>
  </si>
  <si>
    <t xml:space="preserve">Ny plæneklipper benytter blyfri benzin eller el </t>
  </si>
  <si>
    <t xml:space="preserve">Respekterer fredningsbestemmelser og miljøbeskyttelser ved renovering, ombygning og tilberedning </t>
  </si>
  <si>
    <t xml:space="preserve">Bekæmper og planter ikke invasive arter som bjørneklo og rynket rose </t>
  </si>
  <si>
    <t>Behovsstyring af udeopvarmning</t>
  </si>
  <si>
    <t>Kunstvanding undgås eller sker mellem kl. 18.00 til 7.01</t>
  </si>
  <si>
    <t xml:space="preserve">Behovsstyring </t>
  </si>
  <si>
    <t xml:space="preserve">Bekæmper og planter ikke invasive arter  </t>
  </si>
  <si>
    <t>Respekterer fredningsbestemmelser og miljøbeskyttelser</t>
  </si>
  <si>
    <t xml:space="preserve">Kunstvanding undgås </t>
  </si>
  <si>
    <t xml:space="preserve">Ny plæneklipper </t>
  </si>
  <si>
    <t>Ukrudtsbekæmpelse</t>
  </si>
  <si>
    <t>Har ikke ude-opvarmning</t>
  </si>
  <si>
    <t>Information om naturforståelse i forhold til fødevarer og tilberedning af mad</t>
  </si>
  <si>
    <t xml:space="preserve">Information om naturforståelse </t>
  </si>
  <si>
    <t xml:space="preserve">Information om Blå Flag </t>
  </si>
  <si>
    <t xml:space="preserve">Jord til bord </t>
  </si>
  <si>
    <t>Har en indkøbsprocedure fx i miljøproceduren Se ark 12.1 Indkøbsprocedure.</t>
  </si>
  <si>
    <t>Elektronisk udstyr installeres med automatisk standby funktion</t>
  </si>
  <si>
    <t>IndkøbsprocedureIndkøbsprocedure</t>
  </si>
  <si>
    <t xml:space="preserve">Elektronisk udstyr </t>
  </si>
  <si>
    <t>Nyt elektronisk udstyr skal minimum have energimærke A eller andet energimærke</t>
  </si>
  <si>
    <t xml:space="preserve">Nyt elektronisk udstyr </t>
  </si>
  <si>
    <t>Trykt materiale sker på miljømærket papir og hos miljømærket leverandør</t>
  </si>
  <si>
    <t xml:space="preserve">Trykt materiale </t>
  </si>
  <si>
    <t>Kopipapir og blokke er miljømærkede</t>
  </si>
  <si>
    <t>Printere</t>
  </si>
  <si>
    <t>Egen el-bil, cykel</t>
  </si>
  <si>
    <t>Grønne lejekontrakter</t>
  </si>
  <si>
    <t xml:space="preserve">Nyindkøbte hætte- og tunnelopvaskemaskiner </t>
  </si>
  <si>
    <t>Opvaskemaskine</t>
  </si>
  <si>
    <t xml:space="preserve">Vaskemaskiner </t>
  </si>
  <si>
    <t>Tilmeldt FN´s Global Compact</t>
  </si>
  <si>
    <t>Evaluerer løbende spild</t>
  </si>
  <si>
    <t>Mindre, bedre udvalg</t>
  </si>
  <si>
    <t>Løbende opfyldning buffet</t>
  </si>
  <si>
    <t>Rester</t>
  </si>
  <si>
    <t>Etableret resthylde</t>
  </si>
  <si>
    <t>Kollegaer er instrueret i madspild</t>
  </si>
  <si>
    <t xml:space="preserve">Indsats for at minimering af madspild </t>
  </si>
  <si>
    <t>Procedure for at nedbringe madspild</t>
  </si>
  <si>
    <t>Restauranten har en procedure for at kortlægge madspild</t>
  </si>
  <si>
    <t xml:space="preserve">Palmeolie </t>
  </si>
  <si>
    <t xml:space="preserve">Har køkken / urtehaver </t>
  </si>
  <si>
    <t>Aftaler med leverandør om at bruge sæsonens fødevarer</t>
  </si>
  <si>
    <t>Forbrug aflæses hver måned i sæsonen</t>
  </si>
  <si>
    <t>Stedet har fast procedure for indberetning utætte VVS installationer</t>
  </si>
  <si>
    <t>Håndvaske ved toiletter og baderum er vandbesparende med max 5 l/min</t>
  </si>
  <si>
    <t>Vaske i køkken med max 5 l/min med undtagelse ved gryder, steamer etc.</t>
  </si>
  <si>
    <t>Personalebrusere med max 9 l/min</t>
  </si>
  <si>
    <t>Centrale gæstetoiletter er med dobbeltskyl</t>
  </si>
  <si>
    <t>Sensor/trykknap på urinaler</t>
  </si>
  <si>
    <t>Affaldsspand på hvert toilet</t>
  </si>
  <si>
    <t xml:space="preserve">Opslag med gode råd ved opvask
Se ark 4.9 Råd ved opvask
</t>
  </si>
  <si>
    <t>Håndbruser ved opvask</t>
  </si>
  <si>
    <t>Miljøansvarlig</t>
  </si>
  <si>
    <t>Indsendt miljøprocedure</t>
  </si>
  <si>
    <t>2 miljømål</t>
  </si>
  <si>
    <t>Samler miljøpmateriale</t>
  </si>
  <si>
    <t>5 point</t>
  </si>
  <si>
    <t>3 point</t>
  </si>
  <si>
    <t>4 point</t>
  </si>
  <si>
    <t>2 point</t>
  </si>
  <si>
    <t>Synlig information om madspildsindsats</t>
  </si>
  <si>
    <t>Synlig information om brug af FairTrade, sæsonens eller lokale råvarer</t>
  </si>
  <si>
    <t>Synlig information om brug af MSC, ASC eller Skånsomt Kystfiskeri</t>
  </si>
  <si>
    <t>Synlig information om økologi eller Det Økologiske Spisemærke</t>
  </si>
  <si>
    <t>Gæster og samarbejdspartnere kan komme med råd til restaurantens miljøarbejde</t>
  </si>
  <si>
    <t>Miljøindhold og råd på hjemmeside</t>
  </si>
  <si>
    <t>Opslag med miljøråd på Facebook, Instagram og andre sociale medier</t>
  </si>
  <si>
    <t>Spisested har vandmåler</t>
  </si>
  <si>
    <t>Har regnvandstønde/-opsamling</t>
  </si>
  <si>
    <t>Sensor på hvert urinal</t>
  </si>
  <si>
    <t>Alle toiletter er med dobbeltskyl</t>
  </si>
  <si>
    <t>Sensor på håndvask i køkken</t>
  </si>
  <si>
    <t>Sensor på vandhaner på toilet</t>
  </si>
  <si>
    <t>Spisested har bimålere</t>
  </si>
  <si>
    <t>Undgår duftspray og parfume</t>
  </si>
  <si>
    <t>Min. 90 % af rengøringsprodukterne er miljømærkede</t>
  </si>
  <si>
    <t>Har automatisk doseringsanlæg for rengøringsmidler</t>
  </si>
  <si>
    <t>Klude, børster og svampe er uden mikroplast</t>
  </si>
  <si>
    <t>Ved take-away er der affaldsløsning i nærheden af stedet</t>
  </si>
  <si>
    <t>Ved take-away benyttes bionedbrydeligt service eller genbrugsbeholdere</t>
  </si>
  <si>
    <t>Bruger bionedbrydelige eller stofservietter</t>
  </si>
  <si>
    <t>Benytter ikke plastikservice</t>
  </si>
  <si>
    <t>Serverer ikke kildevand</t>
  </si>
  <si>
    <t>Har lufthåndtørrer på toiletter</t>
  </si>
  <si>
    <t>Sorteringsmuligheder ved indgang</t>
  </si>
  <si>
    <t>Kan måle mængden af affald</t>
  </si>
  <si>
    <t>Måle affald</t>
  </si>
  <si>
    <t>Sortering ved indgang</t>
  </si>
  <si>
    <t>Lufthåndtørrer på toiletter</t>
  </si>
  <si>
    <t>Ikke kildevand</t>
  </si>
  <si>
    <t xml:space="preserve">Ikke plastikservice </t>
  </si>
  <si>
    <t>Bionedbrydelige eller stofservietter</t>
  </si>
  <si>
    <t>Miljøvenlig take-away</t>
  </si>
  <si>
    <t>Affaldsløsning i nærheden</t>
  </si>
  <si>
    <t xml:space="preserve">Termostater på varmeudstyr, som nedregulerer i stilleperioder </t>
  </si>
  <si>
    <t>Tidsstyring på varmeudstyr og emhætte som bruges dagligt</t>
  </si>
  <si>
    <t>Låg på kipgryder og vandbade</t>
  </si>
  <si>
    <t>Opdeling i fjern- og nærlager for fryser og køleskabe</t>
  </si>
  <si>
    <t>Har mikroovn til hurtig opvarmning</t>
  </si>
  <si>
    <t xml:space="preserve">Salgs- og kaffeautomater slukkes om natten </t>
  </si>
  <si>
    <t>Induktion og/eller grydesensor</t>
  </si>
  <si>
    <t>Har solceller</t>
  </si>
  <si>
    <t>Køber grøn strøm</t>
  </si>
  <si>
    <t>Ikke direkte varme med el-radiatorer</t>
  </si>
  <si>
    <t>Har CTS-anlæg</t>
  </si>
  <si>
    <t>Sensor på toiletter og baderum</t>
  </si>
  <si>
    <t>Ingen halogen-/glødepærer på pladsen</t>
  </si>
  <si>
    <t>Har bimålere</t>
  </si>
  <si>
    <t>Det Økologiske Spisemærke (Bronze)</t>
  </si>
  <si>
    <t>Det Økologiske Spisemærke (Sølv)</t>
  </si>
  <si>
    <t>Det Økologiske Spisemærke (Guld)</t>
  </si>
  <si>
    <t>Kan dokumentere brug af ansvarligt produceret soja</t>
  </si>
  <si>
    <t>Kan dokumentere brug af ansvarligt produceret palmeolie</t>
  </si>
  <si>
    <t>Tilbyder kød i reduceret portionsstørrelse, hvis over 85 g</t>
  </si>
  <si>
    <t>Har køkken / urtehaver</t>
  </si>
  <si>
    <t>Deltager i Local Cooking</t>
  </si>
  <si>
    <t>Fokus på dyrevelfærd fx med dyrevelfærdsmærke ”Bedre Dyrevelfærd”</t>
  </si>
  <si>
    <t>Køber Fair Trade, MSC, ASC og Skånsomt Kystfiskeri etc., når det er muligt</t>
  </si>
  <si>
    <t>Aftaler med leverandør om at bruge lokale fødevarer</t>
  </si>
  <si>
    <t>Har Sølv i Det Økologiske Spisemærke - Obligatorisk for Green Restaurant i sølv</t>
  </si>
  <si>
    <t>Bronze i Det Økologiske Spisemærke  - Obligatorisk for Green Restaurant i bronze</t>
  </si>
  <si>
    <t>Har Guld i Det Økologiske Spisemærke - Obligatorisk for Green Restaurant i guld</t>
  </si>
  <si>
    <t xml:space="preserve">Lokale fødevarer </t>
  </si>
  <si>
    <t>Sæsonens fødevarer</t>
  </si>
  <si>
    <t>Bæredygtig fisk</t>
  </si>
  <si>
    <t>Dyrevelfærd</t>
  </si>
  <si>
    <t>Local Cooking</t>
  </si>
  <si>
    <t>Reducerer kød</t>
  </si>
  <si>
    <t>Ansvarligt soja</t>
  </si>
  <si>
    <t>Personale kan tage mad med hjem</t>
  </si>
  <si>
    <t>System for mængdejustering fra kunden fx med foto af rester</t>
  </si>
  <si>
    <t>Grønt først og kødretter til sidst</t>
  </si>
  <si>
    <t>Mindre tallerkner ved buffet</t>
  </si>
  <si>
    <t>Registrerer økologi</t>
  </si>
  <si>
    <t>Minimum 20 % økologi</t>
  </si>
  <si>
    <t xml:space="preserve">Lokale og sæsonens fødevarer </t>
  </si>
  <si>
    <t>Mindske kødforbrug</t>
  </si>
  <si>
    <t>Fokus på dyrevelfærd</t>
  </si>
  <si>
    <t>Information om Blå Flag strand</t>
  </si>
  <si>
    <t>Benytter infrarøde terrassevarmere</t>
  </si>
  <si>
    <t>Planlægger udeopholdsrum, så minimum opvarmning benyttes</t>
  </si>
  <si>
    <t>Udeopholdsrum</t>
  </si>
  <si>
    <t>Har el-plæneklipper</t>
  </si>
  <si>
    <t>El-plæneklipper</t>
  </si>
  <si>
    <t>Ikke ude-opvarmning</t>
  </si>
  <si>
    <t xml:space="preserve">Infrarøde terrassevarmere </t>
  </si>
  <si>
    <t>Henviser til lokale fødevare- og madoplevelser</t>
  </si>
  <si>
    <t>Iværksætter bæredygtige aktiviteter</t>
  </si>
  <si>
    <t>Henviser til naturaktiviteter i området</t>
  </si>
  <si>
    <t>Anbefaler andre miljømærkede turistvirksomheder</t>
  </si>
  <si>
    <t>Information om fra jord til bord</t>
  </si>
  <si>
    <t>Information om nærliggende natur og lokale produkter</t>
  </si>
  <si>
    <t xml:space="preserve">Nærliggende natur </t>
  </si>
  <si>
    <t xml:space="preserve">Miljømærkede virksomheder </t>
  </si>
  <si>
    <t xml:space="preserve">Naturaktiviteter i området </t>
  </si>
  <si>
    <t xml:space="preserve">Bæredygtige aktiviteter </t>
  </si>
  <si>
    <t xml:space="preserve">Fødevare- og madoplevelser </t>
  </si>
  <si>
    <t>Tilmeldt FN´s Global Compact, har en CSR-politik eller REGA</t>
  </si>
  <si>
    <t>Vaskemaskiner har minimum Energimærke A</t>
  </si>
  <si>
    <t>Opvaskemaskine har minimum Energimærke A</t>
  </si>
  <si>
    <t>Nyindkøbte hætte- og tunnelopvaskemaskiner følger indkøbsvejledning fra Energistyrelsen</t>
  </si>
  <si>
    <t>Ved lejemål indgås grønne lejekontrakter, som motiverer både lejer og udlejer</t>
  </si>
  <si>
    <t>Har egen el-bil eller cykler til ansatte</t>
  </si>
  <si>
    <t>Alle printere er indstillet til dobbeltsidet</t>
  </si>
  <si>
    <t>Kriterium</t>
  </si>
  <si>
    <t>1a.</t>
  </si>
  <si>
    <t>Restauranten har en procedure, som hjælper stedet med at nedbringe ressourceforbruget og lave miljøforbedringer.</t>
  </si>
  <si>
    <t>1b.</t>
  </si>
  <si>
    <t>Restauranten skal hvert år fastsætte og gennemføre minimum 2 miljømål.</t>
  </si>
  <si>
    <t>2.</t>
  </si>
  <si>
    <t>Kollegaer</t>
  </si>
  <si>
    <t>Ejeren, eller den miljøansvarlige medarbejder, uddanner, informerer og involverer kollegaer i forhold til Green Restaurant, og om hvordan de støtter op om den bæredygtige indsats.</t>
  </si>
  <si>
    <t>3.</t>
  </si>
  <si>
    <t>Restauranten har synlig information om Green Restaurant på stedet og hjemmesiden og om hvordan gæsten kan hjælpe med miljøindsatsen.</t>
  </si>
  <si>
    <t>4.</t>
  </si>
  <si>
    <t>Restauranten måler og vurderer vandforbruget og har iværksat og planlægger tiltag for at spare på vandet.</t>
  </si>
  <si>
    <t>5a.</t>
  </si>
  <si>
    <t>Rengøring</t>
  </si>
  <si>
    <t>Restauranten gør rent primært med miljømærkede rengøringsprodukter og har en procedure for at spare på brugen af rengøringsprodukter, vand og energi.</t>
  </si>
  <si>
    <t>5b.</t>
  </si>
  <si>
    <t>Vask</t>
  </si>
  <si>
    <t>Restauranten vasker med miljømærkede vaskemidler og/eller på miljømærket vaskeri.</t>
  </si>
  <si>
    <t>6.</t>
  </si>
  <si>
    <t>Restauranten har en plan for minimering og sortering af affald i minimum 10 fraktioner inklusiv madaffald.</t>
  </si>
  <si>
    <t>7.</t>
  </si>
  <si>
    <t>Restauranten måler og vurderer energiforbruget og har iværksat og planlægger tiltag for at spare på energien.</t>
  </si>
  <si>
    <t>8a.</t>
  </si>
  <si>
    <t>Restauranten benytter min. 20 % økologiske råvarer eller har Det Økologiske Spisemærke.</t>
  </si>
  <si>
    <t>Se yderligere side 4 om mærket i guld, sølv og bronze.</t>
  </si>
  <si>
    <t>8b.</t>
  </si>
  <si>
    <t>Restauranten benytter råvarer, der indkøbes lokalt, i sæson og med fokus på ansvarlighed og tilbyder vegetariske alternativer.</t>
  </si>
  <si>
    <t>9.</t>
  </si>
  <si>
    <t>Restauranten har en procedure for at kortlægge, nedbringe og instruere kollegaer om madspild.</t>
  </si>
  <si>
    <t>10.</t>
  </si>
  <si>
    <t>Restauranten beskytter udeområder, og der anvendes ikke kemiske ukrudtsbekæmpelsesmidler.</t>
  </si>
  <si>
    <t>11.</t>
  </si>
  <si>
    <t>Restauranten informerer om naturforståelse i forhold til fødevarer og tilberedning af mad, og kan give forslag til aktiviteter, der bidrager til viden herom.</t>
  </si>
  <si>
    <t>12.</t>
  </si>
  <si>
    <t>Administration</t>
  </si>
  <si>
    <t>Restauranten har en indkøbsprocedure og køber primært miljø- og energimærkede produkter.</t>
  </si>
  <si>
    <t>Ledelsesbeslutning</t>
  </si>
  <si>
    <t>Årlige miljømøder</t>
  </si>
  <si>
    <t>Involvering af personale</t>
  </si>
  <si>
    <t>Instruktion af personale</t>
  </si>
  <si>
    <t>Intro til nye kollegaer</t>
  </si>
  <si>
    <t>Medarbejderinddragelse</t>
  </si>
  <si>
    <t>Miljøindhold på hjemmeside</t>
  </si>
  <si>
    <t>Spisesteder har en miljøansvarlig</t>
  </si>
  <si>
    <t>I åbner excel-arket og gemmer det på jeres eget drev eller netværk. Herefter udfylder i skemaet, gemmer igen og indsender det elektronisk til green-key@horesta.dk.
Arket kan bruges, som jeres eget værktøj til miljøarbejdet.
Indholdet bliver indtastet i elektronisk ark, når og hvis I tildeles Green Restaurant.</t>
  </si>
  <si>
    <t>De ark, som er farvet grønt "Virksomhedsdata" og "Ansøgning" skal udfyldes. De resterende ark markeret med blåt er til eget brug for overblik og inspiration.</t>
  </si>
  <si>
    <t>Svar "ja", "nej" og "ikke relevant# i kolonne "E" i skema B og uddyb i kolonne "F". I kolonne "G" kan i samtælle jeres pointkriterier.</t>
  </si>
  <si>
    <t>I skal svarer, hvad I forventer at være klar ved tildeling. I kan fx ikke opsætte Green Restaurant information jf. punkt 3, men så svarer i "Ja" og i kommentarfeltet skriver I fx "Opsættes ved tildeling etc."</t>
  </si>
  <si>
    <t>Nummereringen er til brug for en database. "8.1" henviser til kriterienummeret, mens det sidste tal "8.1a" viser hvilket antal spørgsmål, der er inden for dette kriterium.</t>
  </si>
  <si>
    <t>Virksomheden skal sammenlagt opnå 30 % af pointene, hvilket svarer til omkring 40 point - naturligvis afhængig af stedet.</t>
  </si>
  <si>
    <t>9.7</t>
  </si>
  <si>
    <t>Buffet</t>
  </si>
  <si>
    <t>Har spisestedet buffet?</t>
  </si>
  <si>
    <t>9.16</t>
  </si>
  <si>
    <t>Har udeområde</t>
  </si>
  <si>
    <t>Har spisestedet et udeområde?</t>
  </si>
  <si>
    <t>10.0</t>
  </si>
  <si>
    <t>12.13</t>
  </si>
  <si>
    <t>Har inventar?</t>
  </si>
  <si>
    <t>Spisestedet har egen inventar?</t>
  </si>
  <si>
    <t>Etablerer miljøgruppe med kollegaer ved over 10 ansatte</t>
  </si>
  <si>
    <t>Kollega på miljøkursus/uddannelse ved over 10 ansatte</t>
  </si>
  <si>
    <t>Kollegakonkurrencer iværksættes ved over 10 ansatte</t>
  </si>
  <si>
    <t>Sum</t>
  </si>
  <si>
    <t>I alt</t>
  </si>
  <si>
    <t>Procent</t>
  </si>
  <si>
    <t>Virksomheden har et kodeks for begrænsning af engangsprodukter.</t>
  </si>
  <si>
    <t>6.14f</t>
  </si>
  <si>
    <t>Begrænser engangsprodukter</t>
  </si>
  <si>
    <t>Spisestedets navn</t>
  </si>
  <si>
    <r>
      <t> </t>
    </r>
    <r>
      <rPr>
        <sz val="8"/>
        <color rgb="FF000000"/>
        <rFont val="Times New Roman"/>
        <family val="1"/>
      </rPr>
      <t>     </t>
    </r>
    <r>
      <rPr>
        <sz val="8"/>
        <color rgb="FF000000"/>
        <rFont val="Arial"/>
        <family val="2"/>
      </rPr>
      <t> </t>
    </r>
  </si>
  <si>
    <t>Formål</t>
  </si>
  <si>
    <t>Hvad er madspild og -affald?</t>
  </si>
  <si>
    <t xml:space="preserve">Madaffald kan opdeles i to undergrupper: Madspild og øvrigt madaffald. </t>
  </si>
  <si>
    <r>
      <t>·</t>
    </r>
    <r>
      <rPr>
        <sz val="7"/>
        <color theme="1"/>
        <rFont val="Times New Roman"/>
        <family val="1"/>
      </rPr>
      <t xml:space="preserve">       </t>
    </r>
    <r>
      <rPr>
        <sz val="10"/>
        <color theme="1"/>
        <rFont val="Verdana"/>
        <family val="2"/>
      </rPr>
      <t xml:space="preserve">Madspild er fødevarer, der kunne være spist, men i stedet er blevet smidt ud. 
Eksempler på madspild er brød, hel frugt og grønt samt rester af tilberedt mad. </t>
    </r>
  </si>
  <si>
    <r>
      <t>·</t>
    </r>
    <r>
      <rPr>
        <sz val="7"/>
        <color theme="1"/>
        <rFont val="Times New Roman"/>
        <family val="1"/>
      </rPr>
      <t xml:space="preserve">       </t>
    </r>
    <r>
      <rPr>
        <sz val="10"/>
        <color theme="1"/>
        <rFont val="Verdana"/>
        <family val="2"/>
      </rPr>
      <t>Madaffald er de dele af fødevarer, der ikke er egnet til at spise. 
Eksempler på øvrigt madaffald er æggeskaller, osteskorper, kaffegrums, ben og nogle grøntsagsskræller.</t>
    </r>
  </si>
  <si>
    <t>Interne procedurer for at nedbringe madspild</t>
  </si>
  <si>
    <t>Tilpas den, så proceduren passer til jeres sted.</t>
  </si>
  <si>
    <r>
      <t>·</t>
    </r>
    <r>
      <rPr>
        <sz val="7"/>
        <color theme="1"/>
        <rFont val="Times New Roman"/>
        <family val="1"/>
      </rPr>
      <t xml:space="preserve">       </t>
    </r>
    <r>
      <rPr>
        <sz val="10"/>
        <color theme="1"/>
        <rFont val="Verdana"/>
        <family val="2"/>
      </rPr>
      <t>Vi måler, vejer eller tager billeder af vores spild for at blive klogere på, hvordan vi minimerer det</t>
    </r>
  </si>
  <si>
    <r>
      <t>·</t>
    </r>
    <r>
      <rPr>
        <sz val="7"/>
        <color theme="1"/>
        <rFont val="Times New Roman"/>
        <family val="1"/>
      </rPr>
      <t xml:space="preserve">       </t>
    </r>
    <r>
      <rPr>
        <sz val="10"/>
        <color theme="1"/>
        <rFont val="Verdana"/>
        <family val="2"/>
      </rPr>
      <t>Vi planlægger indkøb samtidig med planlægning af menuen</t>
    </r>
  </si>
  <si>
    <r>
      <t>·</t>
    </r>
    <r>
      <rPr>
        <sz val="7"/>
        <color theme="1"/>
        <rFont val="Times New Roman"/>
        <family val="1"/>
      </rPr>
      <t xml:space="preserve">       </t>
    </r>
    <r>
      <rPr>
        <sz val="10"/>
        <color theme="1"/>
        <rFont val="Verdana"/>
        <family val="2"/>
      </rPr>
      <t>Vi laver en oversigt over, hvad der er på køl-, frys- og tørvarelageret og lægger madvarer med lang holdbarhed bagerst</t>
    </r>
  </si>
  <si>
    <r>
      <t>·</t>
    </r>
    <r>
      <rPr>
        <sz val="7"/>
        <color theme="1"/>
        <rFont val="Times New Roman"/>
        <family val="1"/>
      </rPr>
      <t xml:space="preserve">       </t>
    </r>
    <r>
      <rPr>
        <sz val="10"/>
        <color theme="1"/>
        <rFont val="Verdana"/>
        <family val="2"/>
      </rPr>
      <t>Vi genbruger tilberedt mad ved at pakke det i bøtter eller vakuum og sætte det hurtigt på køl eller frys</t>
    </r>
  </si>
  <si>
    <r>
      <t>·</t>
    </r>
    <r>
      <rPr>
        <sz val="7"/>
        <color theme="1"/>
        <rFont val="Times New Roman"/>
        <family val="1"/>
      </rPr>
      <t xml:space="preserve">       </t>
    </r>
    <r>
      <rPr>
        <sz val="10"/>
        <color theme="1"/>
        <rFont val="Verdana"/>
        <family val="2"/>
      </rPr>
      <t>Vi vurderer madens holdbarhed ud fra vores faglighed og sunde fornuft ved at dufte, kigge og smage på maden</t>
    </r>
  </si>
  <si>
    <r>
      <t>·</t>
    </r>
    <r>
      <rPr>
        <sz val="7"/>
        <color theme="1"/>
        <rFont val="Times New Roman"/>
        <family val="1"/>
      </rPr>
      <t xml:space="preserve">       </t>
    </r>
    <r>
      <rPr>
        <sz val="10"/>
        <color theme="1"/>
        <rFont val="Verdana"/>
        <family val="2"/>
      </rPr>
      <t>Vi portionerer så vidt muligt maden, så overforbrug undgås</t>
    </r>
  </si>
  <si>
    <r>
      <t>·</t>
    </r>
    <r>
      <rPr>
        <sz val="7"/>
        <color theme="1"/>
        <rFont val="Times New Roman"/>
        <family val="1"/>
      </rPr>
      <t xml:space="preserve">       </t>
    </r>
    <r>
      <rPr>
        <sz val="10"/>
        <color theme="1"/>
        <rFont val="Verdana"/>
        <family val="2"/>
      </rPr>
      <t>Vi udvikler gode rutiner ved eventuel buffetservering i forhold til tallerkner, løbende opfyldning og portionsanretning på buffeten</t>
    </r>
  </si>
  <si>
    <r>
      <t>·</t>
    </r>
    <r>
      <rPr>
        <sz val="7"/>
        <color theme="1"/>
        <rFont val="Times New Roman"/>
        <family val="1"/>
      </rPr>
      <t xml:space="preserve">       </t>
    </r>
    <r>
      <rPr>
        <sz val="10"/>
        <color theme="1"/>
        <rFont val="Verdana"/>
        <family val="2"/>
      </rPr>
      <t>Vi fejrer vores sejrer, når vi har nedbragt spild</t>
    </r>
  </si>
  <si>
    <t>Vores affald hentes af:</t>
  </si>
  <si>
    <r>
      <t> </t>
    </r>
    <r>
      <rPr>
        <b/>
        <sz val="9"/>
        <color rgb="FFFFFFFF"/>
        <rFont val="Verdana"/>
        <family val="2"/>
      </rPr>
      <t>Følgende henter vores affald fra anlægget</t>
    </r>
  </si>
  <si>
    <t>X affald hentes af</t>
  </si>
  <si>
    <t>Kommunen</t>
  </si>
  <si>
    <t>Restaffald hentes af</t>
  </si>
  <si>
    <t xml:space="preserve">Pap hentes af </t>
  </si>
  <si>
    <t>Papir hentes af</t>
  </si>
  <si>
    <t>Flasker hentes af</t>
  </si>
  <si>
    <t>Pant hentes af</t>
  </si>
  <si>
    <t>Madaffald hentes af:</t>
  </si>
  <si>
    <t>Plastik hentes af:</t>
  </si>
  <si>
    <t>Følgende affald bringes til genbrugsplads:</t>
  </si>
  <si>
    <t>Leverandører henter:</t>
  </si>
  <si>
    <t>Evt. ekstra fraktion 1</t>
  </si>
  <si>
    <t>Evt. ekstra fraktion 2</t>
  </si>
  <si>
    <t>Evt. ekstra fraktion 3</t>
  </si>
  <si>
    <t>Vi har følgende forslag til bedre sortering?</t>
  </si>
  <si>
    <t>Vi skal alle sørge for…</t>
  </si>
  <si>
    <r>
      <t>·</t>
    </r>
    <r>
      <rPr>
        <sz val="7"/>
        <color rgb="FF000000"/>
        <rFont val="Times New Roman"/>
        <family val="1"/>
      </rPr>
      <t xml:space="preserve">       </t>
    </r>
    <r>
      <rPr>
        <sz val="9"/>
        <color rgb="FF000000"/>
        <rFont val="Verdana"/>
        <family val="2"/>
      </rPr>
      <t>At minimere affald ved ikke at bestille for mange vare</t>
    </r>
  </si>
  <si>
    <r>
      <t>·</t>
    </r>
    <r>
      <rPr>
        <sz val="7"/>
        <color rgb="FF000000"/>
        <rFont val="Times New Roman"/>
        <family val="1"/>
      </rPr>
      <t xml:space="preserve">       </t>
    </r>
    <r>
      <rPr>
        <sz val="9"/>
        <color rgb="FF000000"/>
        <rFont val="Verdana"/>
        <family val="2"/>
      </rPr>
      <t>At sortere så meget affald som muligt til genanvendelse</t>
    </r>
  </si>
  <si>
    <r>
      <t>·</t>
    </r>
    <r>
      <rPr>
        <sz val="7"/>
        <color rgb="FF000000"/>
        <rFont val="Times New Roman"/>
        <family val="1"/>
      </rPr>
      <t xml:space="preserve">       </t>
    </r>
    <r>
      <rPr>
        <sz val="9"/>
        <color rgb="FF000000"/>
        <rFont val="Verdana"/>
        <family val="2"/>
      </rPr>
      <t>At informere nye kollegaer om stedets affaldsprocedure</t>
    </r>
  </si>
  <si>
    <r>
      <t>·</t>
    </r>
    <r>
      <rPr>
        <sz val="7"/>
        <color rgb="FF000000"/>
        <rFont val="Times New Roman"/>
        <family val="1"/>
      </rPr>
      <t xml:space="preserve">       </t>
    </r>
    <r>
      <rPr>
        <sz val="9"/>
        <color rgb="FF000000"/>
        <rFont val="Verdana"/>
        <family val="2"/>
      </rPr>
      <t xml:space="preserve">At hjælpe gæsten med at sortere deres affald </t>
    </r>
  </si>
  <si>
    <t>Vi i ledelsen er ansvarlige for:</t>
  </si>
  <si>
    <r>
      <t>·</t>
    </r>
    <r>
      <rPr>
        <sz val="7"/>
        <color rgb="FF000000"/>
        <rFont val="Times New Roman"/>
        <family val="1"/>
      </rPr>
      <t xml:space="preserve">       </t>
    </r>
    <r>
      <rPr>
        <sz val="9"/>
        <color rgb="FF000000"/>
        <rFont val="Verdana"/>
        <family val="2"/>
      </rPr>
      <t>At der udarbejdes en affaldsplan i samarbejde med tekniske og evt. øvrigt personale</t>
    </r>
  </si>
  <si>
    <r>
      <t>·</t>
    </r>
    <r>
      <rPr>
        <sz val="7"/>
        <color rgb="FF000000"/>
        <rFont val="Times New Roman"/>
        <family val="1"/>
      </rPr>
      <t xml:space="preserve">       </t>
    </r>
    <r>
      <rPr>
        <sz val="9"/>
        <color rgb="FF000000"/>
        <rFont val="Verdana"/>
        <family val="2"/>
      </rPr>
      <t>At indkøbere indgår aftaler med leverandører vedr. returemballage og emballageminimering</t>
    </r>
  </si>
  <si>
    <r>
      <t>·</t>
    </r>
    <r>
      <rPr>
        <sz val="7"/>
        <color rgb="FF000000"/>
        <rFont val="Times New Roman"/>
        <family val="1"/>
      </rPr>
      <t xml:space="preserve">       </t>
    </r>
    <r>
      <rPr>
        <sz val="9"/>
        <color rgb="FF000000"/>
        <rFont val="Verdana"/>
        <family val="2"/>
      </rPr>
      <t>At indgå aftaler med transportører af affald</t>
    </r>
  </si>
  <si>
    <t>Vi teknisk personale/miljøansvarlige sørger især for…</t>
  </si>
  <si>
    <t>Vi kokke og øvrigt køkkenpersonale sørger især for…</t>
  </si>
  <si>
    <r>
      <t>·</t>
    </r>
    <r>
      <rPr>
        <sz val="7"/>
        <color rgb="FF000000"/>
        <rFont val="Times New Roman"/>
        <family val="1"/>
      </rPr>
      <t xml:space="preserve">       </t>
    </r>
    <r>
      <rPr>
        <sz val="9"/>
        <color rgb="FF000000"/>
        <rFont val="Verdana"/>
        <family val="2"/>
      </rPr>
      <t>At bruge råvarerne fuldt ud</t>
    </r>
  </si>
  <si>
    <r>
      <t>·</t>
    </r>
    <r>
      <rPr>
        <sz val="7"/>
        <color rgb="FF000000"/>
        <rFont val="Times New Roman"/>
        <family val="1"/>
      </rPr>
      <t xml:space="preserve">       </t>
    </r>
    <r>
      <rPr>
        <sz val="9"/>
        <color rgb="FF000000"/>
        <rFont val="Verdana"/>
        <family val="2"/>
      </rPr>
      <t>At smide madaffald i spande ved tilberedningsborde</t>
    </r>
  </si>
  <si>
    <r>
      <t>·</t>
    </r>
    <r>
      <rPr>
        <sz val="7"/>
        <color rgb="FF000000"/>
        <rFont val="Times New Roman"/>
        <family val="1"/>
      </rPr>
      <t xml:space="preserve">       </t>
    </r>
    <r>
      <rPr>
        <sz val="9"/>
        <color rgb="FF000000"/>
        <rFont val="Verdana"/>
        <family val="2"/>
      </rPr>
      <t>At samle olie og friture i beholdere</t>
    </r>
  </si>
  <si>
    <r>
      <t>·</t>
    </r>
    <r>
      <rPr>
        <sz val="7"/>
        <color rgb="FF000000"/>
        <rFont val="Times New Roman"/>
        <family val="1"/>
      </rPr>
      <t xml:space="preserve">       </t>
    </r>
    <r>
      <rPr>
        <sz val="9"/>
        <color rgb="FF000000"/>
        <rFont val="Verdana"/>
        <family val="2"/>
      </rPr>
      <t>At samle pap i bagområde, så det bringes til pappresser</t>
    </r>
  </si>
  <si>
    <r>
      <t>·</t>
    </r>
    <r>
      <rPr>
        <sz val="7"/>
        <color rgb="FF000000"/>
        <rFont val="Times New Roman"/>
        <family val="1"/>
      </rPr>
      <t xml:space="preserve">       </t>
    </r>
    <r>
      <rPr>
        <sz val="9"/>
        <color rgb="FF000000"/>
        <rFont val="Verdana"/>
        <family val="2"/>
      </rPr>
      <t>At samle flasker med og uden pant i bagområde med henblik på afhentning</t>
    </r>
  </si>
  <si>
    <r>
      <t>·</t>
    </r>
    <r>
      <rPr>
        <sz val="7"/>
        <color rgb="FF000000"/>
        <rFont val="Times New Roman"/>
        <family val="1"/>
      </rPr>
      <t xml:space="preserve">       </t>
    </r>
    <r>
      <rPr>
        <sz val="9"/>
        <color rgb="FF000000"/>
        <rFont val="Verdana"/>
        <family val="2"/>
      </rPr>
      <t>At samle leverandørkasser, så de kan afhentes igen</t>
    </r>
  </si>
  <si>
    <t>Vi tjenere sørger især for…</t>
  </si>
  <si>
    <r>
      <t>·</t>
    </r>
    <r>
      <rPr>
        <sz val="7"/>
        <color rgb="FF000000"/>
        <rFont val="Times New Roman"/>
        <family val="1"/>
      </rPr>
      <t xml:space="preserve">       </t>
    </r>
    <r>
      <rPr>
        <sz val="9"/>
        <color rgb="FF000000"/>
        <rFont val="Verdana"/>
        <family val="2"/>
      </rPr>
      <t>At der ikke spildes for meget ved bestilling</t>
    </r>
  </si>
  <si>
    <r>
      <t>·</t>
    </r>
    <r>
      <rPr>
        <sz val="7"/>
        <color rgb="FF000000"/>
        <rFont val="Times New Roman"/>
        <family val="1"/>
      </rPr>
      <t xml:space="preserve">       </t>
    </r>
    <r>
      <rPr>
        <sz val="9"/>
        <color rgb="FF000000"/>
        <rFont val="Verdana"/>
        <family val="2"/>
      </rPr>
      <t>At madaffald, flasker med og uden pant og servietter mm sorteres ved opvasken</t>
    </r>
  </si>
  <si>
    <t>Vi opvaskere sørger især for:</t>
  </si>
  <si>
    <r>
      <t>·</t>
    </r>
    <r>
      <rPr>
        <sz val="7"/>
        <color rgb="FF000000"/>
        <rFont val="Times New Roman"/>
        <family val="1"/>
      </rPr>
      <t xml:space="preserve">       </t>
    </r>
    <r>
      <rPr>
        <sz val="9"/>
        <color rgb="FF000000"/>
        <rFont val="Verdana"/>
        <family val="2"/>
      </rPr>
      <t xml:space="preserve">At bringe pap i presser, flasker til pant- og vinflaskebeholder, plastik i containere etc. </t>
    </r>
  </si>
  <si>
    <t>Vi rengøringspersonale sørger især for:</t>
  </si>
  <si>
    <r>
      <t>·</t>
    </r>
    <r>
      <rPr>
        <sz val="7"/>
        <color rgb="FF000000"/>
        <rFont val="Times New Roman"/>
        <family val="1"/>
      </rPr>
      <t xml:space="preserve">       </t>
    </r>
    <r>
      <rPr>
        <sz val="9"/>
        <color rgb="FF000000"/>
        <rFont val="Verdana"/>
        <family val="2"/>
      </rPr>
      <t>At bringe pap i presser, flasker til pant- og vinflaskebeholder, plastik i containere etc.</t>
    </r>
  </si>
  <si>
    <t>Vi i administrationen sørger især for:</t>
  </si>
  <si>
    <r>
      <t>·</t>
    </r>
    <r>
      <rPr>
        <sz val="7"/>
        <color rgb="FF000000"/>
        <rFont val="Times New Roman"/>
        <family val="1"/>
      </rPr>
      <t xml:space="preserve">       </t>
    </r>
    <r>
      <rPr>
        <sz val="9"/>
        <color rgb="FF000000"/>
        <rFont val="Verdana"/>
        <family val="2"/>
      </rPr>
      <t>At minimere papirforbrug og sortere papir fra ved printer</t>
    </r>
  </si>
  <si>
    <r>
      <t>·</t>
    </r>
    <r>
      <rPr>
        <sz val="7"/>
        <color rgb="FF000000"/>
        <rFont val="Times New Roman"/>
        <family val="1"/>
      </rPr>
      <t xml:space="preserve">       </t>
    </r>
    <r>
      <rPr>
        <sz val="9"/>
        <color rgb="FF000000"/>
        <rFont val="Verdana"/>
        <family val="2"/>
      </rPr>
      <t xml:space="preserve">At sikre at affaldstransportør ikke tager for mange penge for afhentning </t>
    </r>
  </si>
  <si>
    <t xml:space="preserve">Vi hjælper gæsten ved… </t>
  </si>
  <si>
    <r>
      <t>·</t>
    </r>
    <r>
      <rPr>
        <sz val="7"/>
        <color rgb="FF000000"/>
        <rFont val="Times New Roman"/>
        <family val="1"/>
      </rPr>
      <t xml:space="preserve">       </t>
    </r>
    <r>
      <rPr>
        <sz val="9"/>
        <color rgb="FF000000"/>
        <rFont val="Verdana"/>
        <family val="2"/>
      </rPr>
      <t xml:space="preserve">At tjener sorterer det meste af affaldet for dem. </t>
    </r>
  </si>
  <si>
    <r>
      <t>·</t>
    </r>
    <r>
      <rPr>
        <sz val="7"/>
        <color rgb="FF000000"/>
        <rFont val="Times New Roman"/>
        <family val="1"/>
      </rPr>
      <t xml:space="preserve">       </t>
    </r>
    <r>
      <rPr>
        <sz val="9"/>
        <color rgb="FF000000"/>
        <rFont val="Verdana"/>
        <family val="2"/>
      </rPr>
      <t>At informerer dem om stedets affaldsløsning.</t>
    </r>
  </si>
  <si>
    <r>
      <t>·</t>
    </r>
    <r>
      <rPr>
        <sz val="7"/>
        <color rgb="FF000000"/>
        <rFont val="Times New Roman"/>
        <family val="1"/>
      </rPr>
      <t xml:space="preserve">       </t>
    </r>
    <r>
      <rPr>
        <sz val="9"/>
        <color rgb="FF000000"/>
        <rFont val="Verdana"/>
        <family val="2"/>
      </rPr>
      <t>At mødegæster kan lægge papir og flasker på mødeborde og informeres herom</t>
    </r>
  </si>
  <si>
    <r>
      <t>·</t>
    </r>
    <r>
      <rPr>
        <sz val="7"/>
        <color rgb="FF000000"/>
        <rFont val="Times New Roman"/>
        <family val="1"/>
      </rPr>
      <t xml:space="preserve">       </t>
    </r>
    <r>
      <rPr>
        <sz val="9"/>
        <color rgb="FF000000"/>
        <rFont val="Verdana"/>
        <family val="2"/>
      </rPr>
      <t>At minimere mængden af engangsemballage og -service</t>
    </r>
  </si>
  <si>
    <r>
      <t>·</t>
    </r>
    <r>
      <rPr>
        <sz val="7"/>
        <color rgb="FF000000"/>
        <rFont val="Times New Roman"/>
        <family val="1"/>
      </rPr>
      <t xml:space="preserve">       </t>
    </r>
    <r>
      <rPr>
        <sz val="9"/>
        <color rgb="FF000000"/>
        <rFont val="Verdana"/>
        <family val="2"/>
      </rPr>
      <t>At give mulighed for at komme af med og om muligt frasortere engangsemballage og -service</t>
    </r>
  </si>
  <si>
    <r>
      <t>·</t>
    </r>
    <r>
      <rPr>
        <sz val="7"/>
        <color rgb="FF000000"/>
        <rFont val="Times New Roman"/>
        <family val="1"/>
      </rPr>
      <t xml:space="preserve">       </t>
    </r>
    <r>
      <rPr>
        <sz val="9"/>
        <color rgb="FF000000"/>
        <rFont val="Verdana"/>
        <family val="2"/>
      </rPr>
      <t>At personalet informeres og holdes orienteret om affaldshåndtering via personalemøder 
og oplæring</t>
    </r>
  </si>
  <si>
    <r>
      <t>·</t>
    </r>
    <r>
      <rPr>
        <sz val="7"/>
        <color rgb="FF000000"/>
        <rFont val="Times New Roman"/>
        <family val="1"/>
      </rPr>
      <t xml:space="preserve">       </t>
    </r>
    <r>
      <rPr>
        <sz val="9"/>
        <color rgb="FF000000"/>
        <rFont val="Verdana"/>
        <family val="2"/>
      </rPr>
      <t>At beregne om der kan opnås økonomiske og miljømæssige besparelser ved 
optimering af afhentningen</t>
    </r>
  </si>
  <si>
    <r>
      <t>·</t>
    </r>
    <r>
      <rPr>
        <sz val="7"/>
        <color rgb="FF000000"/>
        <rFont val="Times New Roman"/>
        <family val="1"/>
      </rPr>
      <t xml:space="preserve">       </t>
    </r>
    <r>
      <rPr>
        <sz val="9"/>
        <color rgb="FF000000"/>
        <rFont val="Verdana"/>
        <family val="2"/>
      </rPr>
      <t xml:space="preserve">At sikrer, at der er piktogrammer på alle relevante affaldsspande
</t>
    </r>
  </si>
  <si>
    <r>
      <t>·</t>
    </r>
    <r>
      <rPr>
        <sz val="7"/>
        <color rgb="FF000000"/>
        <rFont val="Times New Roman"/>
        <family val="1"/>
      </rPr>
      <t xml:space="preserve">       </t>
    </r>
    <r>
      <rPr>
        <sz val="9"/>
        <color rgb="FF000000"/>
        <rFont val="Verdana"/>
        <family val="2"/>
      </rPr>
      <t xml:space="preserve">At udlevere ark om affaldssortering til nye kollegaer
</t>
    </r>
  </si>
  <si>
    <r>
      <t>·</t>
    </r>
    <r>
      <rPr>
        <sz val="7"/>
        <color rgb="FF000000"/>
        <rFont val="Times New Roman"/>
        <family val="1"/>
      </rPr>
      <t xml:space="preserve">       </t>
    </r>
    <r>
      <rPr>
        <sz val="9"/>
        <color rgb="FF000000"/>
        <rFont val="Verdana"/>
        <family val="2"/>
      </rPr>
      <t xml:space="preserve">At ringer efter nye affaldsscontainere, når de er fyldte
 </t>
    </r>
  </si>
  <si>
    <r>
      <t>·</t>
    </r>
    <r>
      <rPr>
        <sz val="7"/>
        <color rgb="FF000000"/>
        <rFont val="Times New Roman"/>
        <family val="1"/>
      </rPr>
      <t xml:space="preserve">       </t>
    </r>
    <r>
      <rPr>
        <sz val="9"/>
        <color rgb="FF000000"/>
        <rFont val="Verdana"/>
        <family val="2"/>
      </rPr>
      <t>At samle miljøskadeligt affald på en sikker måde og bringer det forsvarligt til
genbrugsplads</t>
    </r>
  </si>
  <si>
    <r>
      <t>·</t>
    </r>
    <r>
      <rPr>
        <sz val="7"/>
        <color rgb="FF000000"/>
        <rFont val="Times New Roman"/>
        <family val="1"/>
      </rPr>
      <t xml:space="preserve">       </t>
    </r>
    <r>
      <rPr>
        <sz val="9"/>
        <color rgb="FF000000"/>
        <rFont val="Verdana"/>
        <family val="2"/>
      </rPr>
      <t xml:space="preserve">At evaluerer og tilpasser affaldsløsninger i forhold til nye behov
</t>
    </r>
  </si>
  <si>
    <r>
      <t>·</t>
    </r>
    <r>
      <rPr>
        <sz val="7"/>
        <color rgb="FF000000"/>
        <rFont val="Times New Roman"/>
        <family val="1"/>
      </rPr>
      <t xml:space="preserve">       </t>
    </r>
    <r>
      <rPr>
        <sz val="9"/>
        <color rgb="FF000000"/>
        <rFont val="Verdana"/>
        <family val="2"/>
      </rPr>
      <t xml:space="preserve">At gøre det nemt for mine kollegaer at gøre det samme
</t>
    </r>
  </si>
  <si>
    <t>Vi har følgende arbejdsdeling ved sortering?</t>
  </si>
  <si>
    <t>Procedure for miljøvenlig rengøring</t>
  </si>
  <si>
    <t>Spisested</t>
  </si>
  <si>
    <r>
      <t xml:space="preserve">  </t>
    </r>
    <r>
      <rPr>
        <b/>
        <sz val="20"/>
        <color rgb="FF00B050"/>
        <rFont val="Verdana"/>
        <family val="2"/>
      </rPr>
      <t>Vi gør miljøvenligt rent</t>
    </r>
  </si>
  <si>
    <t>Vi bruger følgende miljøråd når der rengøres på vores spisested.</t>
  </si>
  <si>
    <t>Brug de rette rengøringsmidler</t>
  </si>
  <si>
    <r>
      <t>·</t>
    </r>
    <r>
      <rPr>
        <sz val="7"/>
        <color theme="1"/>
        <rFont val="Times New Roman"/>
        <family val="1"/>
      </rPr>
      <t xml:space="preserve">       </t>
    </r>
    <r>
      <rPr>
        <sz val="10"/>
        <color theme="1"/>
        <rFont val="Verdana"/>
        <family val="2"/>
      </rPr>
      <t>Vi bruger helst miljømærkede rengøringsmidler.</t>
    </r>
  </si>
  <si>
    <r>
      <t>·</t>
    </r>
    <r>
      <rPr>
        <sz val="7"/>
        <color theme="1"/>
        <rFont val="Times New Roman"/>
        <family val="1"/>
      </rPr>
      <t xml:space="preserve">       </t>
    </r>
    <r>
      <rPr>
        <sz val="10"/>
        <color theme="1"/>
        <rFont val="Verdana"/>
        <family val="2"/>
      </rPr>
      <t>Vi prøver altid de mest miljøvenlige produkter først – ofte klarer de opgaven.</t>
    </r>
  </si>
  <si>
    <r>
      <t>·</t>
    </r>
    <r>
      <rPr>
        <sz val="7"/>
        <color theme="1"/>
        <rFont val="Times New Roman"/>
        <family val="1"/>
      </rPr>
      <t xml:space="preserve">       </t>
    </r>
    <r>
      <rPr>
        <sz val="10"/>
        <color rgb="FF000000"/>
        <rFont val="Verdana"/>
        <family val="2"/>
      </rPr>
      <t>Vores rengøringsmidler indeholde ikke: EDTA, NTA, Klor og Fosfonat.</t>
    </r>
  </si>
  <si>
    <t>Minimum af rengøringsmidler</t>
  </si>
  <si>
    <r>
      <t>·</t>
    </r>
    <r>
      <rPr>
        <sz val="7"/>
        <color theme="1"/>
        <rFont val="Times New Roman"/>
        <family val="1"/>
      </rPr>
      <t xml:space="preserve">       </t>
    </r>
    <r>
      <rPr>
        <sz val="10"/>
        <color theme="1"/>
        <rFont val="Verdana"/>
        <family val="2"/>
      </rPr>
      <t>Vi doserer vores rengøringsmidler korrekt, så der ikke skal efterskylles.</t>
    </r>
  </si>
  <si>
    <r>
      <t>·</t>
    </r>
    <r>
      <rPr>
        <sz val="7"/>
        <color theme="1"/>
        <rFont val="Times New Roman"/>
        <family val="1"/>
      </rPr>
      <t xml:space="preserve">       </t>
    </r>
    <r>
      <rPr>
        <sz val="10"/>
        <color theme="1"/>
        <rFont val="Verdana"/>
        <family val="2"/>
      </rPr>
      <t>Vi bruger gerne doseringsdispenser til dosering af midlerne.</t>
    </r>
  </si>
  <si>
    <r>
      <t>·</t>
    </r>
    <r>
      <rPr>
        <sz val="7"/>
        <color theme="1"/>
        <rFont val="Times New Roman"/>
        <family val="1"/>
      </rPr>
      <t xml:space="preserve">       </t>
    </r>
    <r>
      <rPr>
        <sz val="10"/>
        <color theme="1"/>
        <rFont val="Verdana"/>
        <family val="2"/>
      </rPr>
      <t>Vi bruger mikrofiberklude, så der er et mindre forbrug af vand og rengøringsmidler.</t>
    </r>
  </si>
  <si>
    <r>
      <t>·</t>
    </r>
    <r>
      <rPr>
        <sz val="7"/>
        <color theme="1"/>
        <rFont val="Times New Roman"/>
        <family val="1"/>
      </rPr>
      <t xml:space="preserve">       </t>
    </r>
    <r>
      <rPr>
        <sz val="10"/>
        <color theme="1"/>
        <rFont val="Verdana"/>
        <family val="2"/>
      </rPr>
      <t>Vi bruger gerne sprayflasker, som kan minimere forbruget.</t>
    </r>
  </si>
  <si>
    <t>Mindre vand</t>
  </si>
  <si>
    <r>
      <t>·</t>
    </r>
    <r>
      <rPr>
        <sz val="7"/>
        <color theme="1"/>
        <rFont val="Times New Roman"/>
        <family val="1"/>
      </rPr>
      <t xml:space="preserve">       </t>
    </r>
    <r>
      <rPr>
        <sz val="10"/>
        <color theme="1"/>
        <rFont val="Verdana"/>
        <family val="2"/>
      </rPr>
      <t>Vi bruger spande med vand frem for rindende vand.</t>
    </r>
  </si>
  <si>
    <r>
      <t>·</t>
    </r>
    <r>
      <rPr>
        <sz val="7"/>
        <color theme="1"/>
        <rFont val="Times New Roman"/>
        <family val="1"/>
      </rPr>
      <t xml:space="preserve">       </t>
    </r>
    <r>
      <rPr>
        <sz val="10"/>
        <color theme="1"/>
        <rFont val="Verdana"/>
        <family val="2"/>
      </rPr>
      <t>Vi skyller kun en gang i toilettet pr. toilet ved rengøring.</t>
    </r>
  </si>
  <si>
    <t>Hvis der skylles 2 gange på hvert toilet hver dag betyder det mange liter vand.</t>
  </si>
  <si>
    <t>Energiforbrug</t>
  </si>
  <si>
    <r>
      <t>·</t>
    </r>
    <r>
      <rPr>
        <sz val="7"/>
        <color theme="1"/>
        <rFont val="Times New Roman"/>
        <family val="1"/>
      </rPr>
      <t xml:space="preserve">       </t>
    </r>
    <r>
      <rPr>
        <sz val="10"/>
        <color theme="1"/>
        <rFont val="Verdana"/>
        <family val="2"/>
      </rPr>
      <t xml:space="preserve">Vi tænder kun lys, hvor det normalt er og hvor der gøres rent. </t>
    </r>
  </si>
  <si>
    <r>
      <t>·</t>
    </r>
    <r>
      <rPr>
        <sz val="7"/>
        <color theme="1"/>
        <rFont val="Times New Roman"/>
        <family val="1"/>
      </rPr>
      <t xml:space="preserve">       </t>
    </r>
    <r>
      <rPr>
        <sz val="10"/>
        <color theme="1"/>
        <rFont val="Verdana"/>
        <family val="2"/>
      </rPr>
      <t>Vi slukker lys og udstyr som støvsuger og gulvvasker, når de ikke bruges.</t>
    </r>
  </si>
  <si>
    <t>Denne indsats kan nedbringe energiforbruget ved rengøring betydeligt.</t>
  </si>
  <si>
    <t>Sortering af affald</t>
  </si>
  <si>
    <r>
      <t>·</t>
    </r>
    <r>
      <rPr>
        <sz val="7"/>
        <color theme="1"/>
        <rFont val="Times New Roman"/>
        <family val="1"/>
      </rPr>
      <t xml:space="preserve">       </t>
    </r>
    <r>
      <rPr>
        <sz val="10"/>
        <color theme="1"/>
        <rFont val="Verdana"/>
        <family val="2"/>
      </rPr>
      <t>Vi sorterer affaldet efter stedets og kommunens forskrifter.</t>
    </r>
  </si>
  <si>
    <t>Vi bruger følgende rengøringsmidler</t>
  </si>
  <si>
    <t>Rengøringsmidler må ikke indeholde følgende st</t>
  </si>
  <si>
    <t>Bilag 5.7</t>
  </si>
  <si>
    <t>Formålet med denne affaldsplan er at sikre en optimal og sikker sortering af affaldet, så mest muligt 
genanvendes, behandles med omhu og evt. opnå driftsbesparelser ved forbedringer. Ligeledes skal planen beskrive procedure og sikre at personale, leverandører og gæster ved, hvordan affaldet skal håndteres.</t>
  </si>
  <si>
    <t>Bilag 1.2 - Miljøprocedure</t>
  </si>
  <si>
    <t>Miljøprocedure</t>
  </si>
  <si>
    <t xml:space="preserve">Vi gør en indsats – både nu og i fremtiden - for at beskytte miljøet og naturen, hvor vi har mulighed for det i forhold til vores ressourcer. </t>
  </si>
  <si>
    <r>
      <t>·</t>
    </r>
    <r>
      <rPr>
        <sz val="7"/>
        <color rgb="FF000000"/>
        <rFont val="Times New Roman"/>
        <family val="1"/>
      </rPr>
      <t xml:space="preserve">       </t>
    </r>
    <r>
      <rPr>
        <i/>
        <sz val="9"/>
        <color rgb="FF000000"/>
        <rFont val="Verdana"/>
        <family val="2"/>
      </rPr>
      <t>Vi lever op til Green Restaurants kriterier og afsøger løbende nye muligheder for at forbedre vores miljøindsats.</t>
    </r>
  </si>
  <si>
    <r>
      <t>·</t>
    </r>
    <r>
      <rPr>
        <sz val="7"/>
        <color rgb="FF000000"/>
        <rFont val="Times New Roman"/>
        <family val="1"/>
      </rPr>
      <t xml:space="preserve">       </t>
    </r>
    <r>
      <rPr>
        <i/>
        <sz val="9"/>
        <color rgb="FF000000"/>
        <rFont val="Verdana"/>
        <family val="2"/>
      </rPr>
      <t>Vi samarbejder, motiverer og informerer vores kollegaer om, hvordan vi sammen passer på miljøet.</t>
    </r>
  </si>
  <si>
    <r>
      <t>·</t>
    </r>
    <r>
      <rPr>
        <sz val="7"/>
        <color rgb="FF000000"/>
        <rFont val="Times New Roman"/>
        <family val="1"/>
      </rPr>
      <t xml:space="preserve">       </t>
    </r>
    <r>
      <rPr>
        <i/>
        <sz val="9"/>
        <color rgb="FF000000"/>
        <rFont val="Verdana"/>
        <family val="2"/>
      </rPr>
      <t>Vi samarbejder med vores gæster om at nedbringe spisestedets miljøbelastning.</t>
    </r>
  </si>
  <si>
    <r>
      <t>·</t>
    </r>
    <r>
      <rPr>
        <sz val="7"/>
        <color rgb="FF000000"/>
        <rFont val="Times New Roman"/>
        <family val="1"/>
      </rPr>
      <t xml:space="preserve">       </t>
    </r>
    <r>
      <rPr>
        <i/>
        <sz val="9"/>
        <color rgb="FF000000"/>
        <rFont val="Verdana"/>
        <family val="2"/>
      </rPr>
      <t>Vi samarbejder med vores leverandører og samarbejdspartnere om at finde de mest bæredygtige løsninger.</t>
    </r>
  </si>
  <si>
    <t>Bilag 1.3 - Miljømål</t>
  </si>
  <si>
    <t>Mål</t>
  </si>
  <si>
    <t>Gennemført dato</t>
  </si>
  <si>
    <t>Sensor på gæstebadeværelser</t>
  </si>
  <si>
    <t>Aktivitet: Brug sanserne for børn</t>
  </si>
  <si>
    <t>Tina Jensen</t>
  </si>
  <si>
    <t>Nr.</t>
  </si>
  <si>
    <t>Miljømål</t>
  </si>
  <si>
    <r>
      <t>1.</t>
    </r>
    <r>
      <rPr>
        <sz val="7"/>
        <color theme="1"/>
        <rFont val="Times New Roman"/>
        <family val="1"/>
      </rPr>
      <t xml:space="preserve">    </t>
    </r>
    <r>
      <rPr>
        <sz val="8.5"/>
        <color theme="1"/>
        <rFont val="Verdana"/>
        <family val="2"/>
      </rPr>
      <t>Etabler en miljøgruppe</t>
    </r>
  </si>
  <si>
    <r>
      <t>2.</t>
    </r>
    <r>
      <rPr>
        <sz val="7"/>
        <color theme="1"/>
        <rFont val="Times New Roman"/>
        <family val="1"/>
      </rPr>
      <t xml:space="preserve">    </t>
    </r>
    <r>
      <rPr>
        <sz val="8.5"/>
        <color theme="1"/>
        <rFont val="Verdana"/>
        <family val="2"/>
      </rPr>
      <t>Udpeg miljøambassadører</t>
    </r>
  </si>
  <si>
    <r>
      <t>3.</t>
    </r>
    <r>
      <rPr>
        <sz val="7"/>
        <color theme="1"/>
        <rFont val="Times New Roman"/>
        <family val="1"/>
      </rPr>
      <t xml:space="preserve">    </t>
    </r>
    <r>
      <rPr>
        <sz val="8.5"/>
        <color theme="1"/>
        <rFont val="Verdana"/>
        <family val="2"/>
      </rPr>
      <t>Spildkampagne fra Sekretariatet</t>
    </r>
  </si>
  <si>
    <r>
      <t>4.</t>
    </r>
    <r>
      <rPr>
        <sz val="7"/>
        <color theme="1"/>
        <rFont val="Times New Roman"/>
        <family val="1"/>
      </rPr>
      <t xml:space="preserve">    </t>
    </r>
    <r>
      <rPr>
        <sz val="8.5"/>
        <color theme="1"/>
        <rFont val="Verdana"/>
        <family val="2"/>
      </rPr>
      <t xml:space="preserve">Udfasning af plastik </t>
    </r>
  </si>
  <si>
    <r>
      <t>5.</t>
    </r>
    <r>
      <rPr>
        <sz val="7"/>
        <color theme="1"/>
        <rFont val="Times New Roman"/>
        <family val="1"/>
      </rPr>
      <t xml:space="preserve">    </t>
    </r>
    <r>
      <rPr>
        <sz val="8.5"/>
        <color theme="1"/>
        <rFont val="Verdana"/>
        <family val="2"/>
      </rPr>
      <t>Mindre papir-kampagne</t>
    </r>
  </si>
  <si>
    <r>
      <t>6.</t>
    </r>
    <r>
      <rPr>
        <sz val="7"/>
        <color theme="1"/>
        <rFont val="Times New Roman"/>
        <family val="1"/>
      </rPr>
      <t xml:space="preserve">    </t>
    </r>
    <r>
      <rPr>
        <sz val="8.5"/>
        <color theme="1"/>
        <rFont val="Verdana"/>
        <family val="2"/>
      </rPr>
      <t>Send køkkenpersonale på Food-coordinator-uddannelse</t>
    </r>
  </si>
  <si>
    <r>
      <t>1.</t>
    </r>
    <r>
      <rPr>
        <sz val="7"/>
        <color theme="1"/>
        <rFont val="Times New Roman"/>
        <family val="1"/>
      </rPr>
      <t xml:space="preserve">    </t>
    </r>
    <r>
      <rPr>
        <sz val="8.5"/>
        <color theme="1"/>
        <rFont val="Verdana"/>
        <family val="2"/>
      </rPr>
      <t>Særlig gæsteindsats</t>
    </r>
  </si>
  <si>
    <r>
      <t>2.</t>
    </r>
    <r>
      <rPr>
        <sz val="7"/>
        <color theme="1"/>
        <rFont val="Times New Roman"/>
        <family val="1"/>
      </rPr>
      <t xml:space="preserve">    </t>
    </r>
    <r>
      <rPr>
        <sz val="8.5"/>
        <color theme="1"/>
        <rFont val="Verdana"/>
        <family val="2"/>
      </rPr>
      <t>Spørg til gæsternes holdning til bæredygtighed</t>
    </r>
  </si>
  <si>
    <r>
      <t>3.</t>
    </r>
    <r>
      <rPr>
        <sz val="7"/>
        <color theme="1"/>
        <rFont val="Times New Roman"/>
        <family val="1"/>
      </rPr>
      <t xml:space="preserve">    </t>
    </r>
    <r>
      <rPr>
        <sz val="8.5"/>
        <color theme="1"/>
        <rFont val="Verdana"/>
        <family val="2"/>
      </rPr>
      <t>Udpeg miljøambassadører</t>
    </r>
  </si>
  <si>
    <r>
      <t>1.</t>
    </r>
    <r>
      <rPr>
        <sz val="7"/>
        <color theme="1"/>
        <rFont val="Times New Roman"/>
        <family val="1"/>
      </rPr>
      <t xml:space="preserve">    </t>
    </r>
    <r>
      <rPr>
        <sz val="8.5"/>
        <color theme="1"/>
        <rFont val="Verdana"/>
        <family val="2"/>
      </rPr>
      <t>Opsamling af regnvand</t>
    </r>
  </si>
  <si>
    <r>
      <t>2.</t>
    </r>
    <r>
      <rPr>
        <sz val="7"/>
        <color theme="1"/>
        <rFont val="Times New Roman"/>
        <family val="1"/>
      </rPr>
      <t xml:space="preserve">    </t>
    </r>
    <r>
      <rPr>
        <sz val="8.5"/>
        <color theme="1"/>
        <rFont val="Verdana"/>
        <family val="2"/>
      </rPr>
      <t>Spar på vandet-kampagne</t>
    </r>
  </si>
  <si>
    <r>
      <t>1.</t>
    </r>
    <r>
      <rPr>
        <sz val="7"/>
        <color theme="1"/>
        <rFont val="Times New Roman"/>
        <family val="1"/>
      </rPr>
      <t xml:space="preserve">    </t>
    </r>
    <r>
      <rPr>
        <sz val="8.5"/>
        <color theme="1"/>
        <rFont val="Verdana"/>
        <family val="2"/>
      </rPr>
      <t>90 % miljømærkede rengøringsprodukter</t>
    </r>
  </si>
  <si>
    <r>
      <t>2.</t>
    </r>
    <r>
      <rPr>
        <sz val="7"/>
        <color theme="1"/>
        <rFont val="Times New Roman"/>
        <family val="1"/>
      </rPr>
      <t xml:space="preserve">    </t>
    </r>
    <r>
      <rPr>
        <sz val="8.5"/>
        <color theme="1"/>
        <rFont val="Verdana"/>
        <family val="2"/>
      </rPr>
      <t>Udfase anvendelsen af klude og svampe med mikroplastik</t>
    </r>
  </si>
  <si>
    <r>
      <t>3.</t>
    </r>
    <r>
      <rPr>
        <sz val="7"/>
        <color theme="1"/>
        <rFont val="Times New Roman"/>
        <family val="1"/>
      </rPr>
      <t xml:space="preserve">    </t>
    </r>
    <r>
      <rPr>
        <sz val="8.5"/>
        <color theme="1"/>
        <rFont val="Verdana"/>
        <family val="2"/>
      </rPr>
      <t>Internt kursus i grøn rengøring</t>
    </r>
  </si>
  <si>
    <r>
      <t>1.</t>
    </r>
    <r>
      <rPr>
        <sz val="7"/>
        <color theme="1"/>
        <rFont val="Times New Roman"/>
        <family val="1"/>
      </rPr>
      <t xml:space="preserve">    </t>
    </r>
    <r>
      <rPr>
        <sz val="8.5"/>
        <color theme="1"/>
        <rFont val="Verdana"/>
        <family val="2"/>
      </rPr>
      <t>Fjerne al kildevand og plastikemballage</t>
    </r>
  </si>
  <si>
    <r>
      <t>2.</t>
    </r>
    <r>
      <rPr>
        <sz val="7"/>
        <color theme="1"/>
        <rFont val="Times New Roman"/>
        <family val="1"/>
      </rPr>
      <t xml:space="preserve">    </t>
    </r>
    <r>
      <rPr>
        <sz val="8.5"/>
        <color theme="1"/>
        <rFont val="Verdana"/>
        <family val="2"/>
      </rPr>
      <t>Frasortere madaffald</t>
    </r>
  </si>
  <si>
    <r>
      <t>3.</t>
    </r>
    <r>
      <rPr>
        <sz val="7"/>
        <color theme="1"/>
        <rFont val="Times New Roman"/>
        <family val="1"/>
      </rPr>
      <t xml:space="preserve">    </t>
    </r>
    <r>
      <rPr>
        <sz val="8.5"/>
        <color theme="1"/>
        <rFont val="Verdana"/>
        <family val="2"/>
      </rPr>
      <t>Papirsortering på hvert kontor</t>
    </r>
  </si>
  <si>
    <r>
      <t>4.</t>
    </r>
    <r>
      <rPr>
        <sz val="7"/>
        <color theme="1"/>
        <rFont val="Times New Roman"/>
        <family val="1"/>
      </rPr>
      <t xml:space="preserve">    </t>
    </r>
    <r>
      <rPr>
        <sz val="8.5"/>
        <color theme="1"/>
        <rFont val="Verdana"/>
        <family val="2"/>
      </rPr>
      <t>Frasortere plastik</t>
    </r>
  </si>
  <si>
    <r>
      <t>5.</t>
    </r>
    <r>
      <rPr>
        <sz val="7"/>
        <color theme="1"/>
        <rFont val="Times New Roman"/>
        <family val="1"/>
      </rPr>
      <t xml:space="preserve">    </t>
    </r>
    <r>
      <rPr>
        <sz val="8.5"/>
        <color theme="1"/>
        <rFont val="Verdana"/>
        <family val="2"/>
      </rPr>
      <t>Internt kursus i affaldssortering</t>
    </r>
  </si>
  <si>
    <r>
      <t>1.</t>
    </r>
    <r>
      <rPr>
        <sz val="7"/>
        <color theme="1"/>
        <rFont val="Times New Roman"/>
        <family val="1"/>
      </rPr>
      <t xml:space="preserve">    </t>
    </r>
    <r>
      <rPr>
        <sz val="8.5"/>
        <color theme="1"/>
        <rFont val="Verdana"/>
        <family val="2"/>
      </rPr>
      <t>Sluk-lyset-kampagne</t>
    </r>
  </si>
  <si>
    <r>
      <t>2.</t>
    </r>
    <r>
      <rPr>
        <sz val="7"/>
        <color theme="1"/>
        <rFont val="Times New Roman"/>
        <family val="1"/>
      </rPr>
      <t xml:space="preserve">    </t>
    </r>
    <r>
      <rPr>
        <sz val="8.5"/>
        <color theme="1"/>
        <rFont val="Verdana"/>
        <family val="2"/>
      </rPr>
      <t>Skifte endnu et område til LED</t>
    </r>
  </si>
  <si>
    <r>
      <t>3.</t>
    </r>
    <r>
      <rPr>
        <sz val="7"/>
        <color theme="1"/>
        <rFont val="Times New Roman"/>
        <family val="1"/>
      </rPr>
      <t xml:space="preserve">    </t>
    </r>
    <r>
      <rPr>
        <sz val="8.5"/>
        <color theme="1"/>
        <rFont val="Verdana"/>
        <family val="2"/>
      </rPr>
      <t>Endnu et område med behovsstyring af lys</t>
    </r>
  </si>
  <si>
    <r>
      <t>4.</t>
    </r>
    <r>
      <rPr>
        <sz val="7"/>
        <color theme="1"/>
        <rFont val="Times New Roman"/>
        <family val="1"/>
      </rPr>
      <t xml:space="preserve">    </t>
    </r>
    <r>
      <rPr>
        <sz val="8.5"/>
        <color theme="1"/>
        <rFont val="Verdana"/>
        <family val="2"/>
      </rPr>
      <t>Fokus på vedvarende energi</t>
    </r>
  </si>
  <si>
    <r>
      <t>1.</t>
    </r>
    <r>
      <rPr>
        <sz val="7"/>
        <color theme="1"/>
        <rFont val="Times New Roman"/>
        <family val="1"/>
      </rPr>
      <t xml:space="preserve">    </t>
    </r>
    <r>
      <rPr>
        <sz val="8.5"/>
        <color theme="1"/>
        <rFont val="Verdana"/>
        <family val="2"/>
      </rPr>
      <t>Gå efter Det Økologiske Spisemærke</t>
    </r>
  </si>
  <si>
    <r>
      <t>2.</t>
    </r>
    <r>
      <rPr>
        <sz val="7"/>
        <color theme="1"/>
        <rFont val="Times New Roman"/>
        <family val="1"/>
      </rPr>
      <t xml:space="preserve">    </t>
    </r>
    <r>
      <rPr>
        <sz val="8.5"/>
        <color theme="1"/>
        <rFont val="Verdana"/>
        <family val="2"/>
      </rPr>
      <t>Finde lokale producenter</t>
    </r>
  </si>
  <si>
    <r>
      <t>3.</t>
    </r>
    <r>
      <rPr>
        <sz val="7"/>
        <color theme="1"/>
        <rFont val="Times New Roman"/>
        <family val="1"/>
      </rPr>
      <t xml:space="preserve">    </t>
    </r>
    <r>
      <rPr>
        <sz val="8.5"/>
        <color theme="1"/>
        <rFont val="Verdana"/>
        <family val="2"/>
      </rPr>
      <t>Vegetar-dag om måneden</t>
    </r>
  </si>
  <si>
    <r>
      <t>4.</t>
    </r>
    <r>
      <rPr>
        <sz val="7"/>
        <color theme="1"/>
        <rFont val="Times New Roman"/>
        <family val="1"/>
      </rPr>
      <t xml:space="preserve">    </t>
    </r>
    <r>
      <rPr>
        <sz val="8.5"/>
        <color theme="1"/>
        <rFont val="Verdana"/>
        <family val="2"/>
      </rPr>
      <t xml:space="preserve">”Af hvad for en fisk” bør vi spise </t>
    </r>
  </si>
  <si>
    <r>
      <t>1.</t>
    </r>
    <r>
      <rPr>
        <sz val="7"/>
        <color theme="1"/>
        <rFont val="Times New Roman"/>
        <family val="1"/>
      </rPr>
      <t xml:space="preserve">    </t>
    </r>
    <r>
      <rPr>
        <sz val="8.5"/>
        <color theme="1"/>
        <rFont val="Verdana"/>
        <family val="2"/>
      </rPr>
      <t>Møder med lokale samarbejdspartnere</t>
    </r>
  </si>
  <si>
    <r>
      <t>2.</t>
    </r>
    <r>
      <rPr>
        <sz val="7"/>
        <color theme="1"/>
        <rFont val="Times New Roman"/>
        <family val="1"/>
      </rPr>
      <t xml:space="preserve">    </t>
    </r>
    <r>
      <rPr>
        <sz val="8.5"/>
        <color theme="1"/>
        <rFont val="Verdana"/>
        <family val="2"/>
      </rPr>
      <t>Indsats for lokale fødevareoplevelser og Local Cooking</t>
    </r>
  </si>
  <si>
    <r>
      <t>3.</t>
    </r>
    <r>
      <rPr>
        <sz val="7"/>
        <color theme="1"/>
        <rFont val="Times New Roman"/>
        <family val="1"/>
      </rPr>
      <t xml:space="preserve">    </t>
    </r>
    <r>
      <rPr>
        <sz val="8.5"/>
        <color theme="1"/>
        <rFont val="Verdana"/>
        <family val="2"/>
      </rPr>
      <t>Arbejde for natur og nationalparker</t>
    </r>
  </si>
  <si>
    <r>
      <t>1.</t>
    </r>
    <r>
      <rPr>
        <sz val="7"/>
        <color theme="1"/>
        <rFont val="Times New Roman"/>
        <family val="1"/>
      </rPr>
      <t xml:space="preserve">    </t>
    </r>
    <r>
      <rPr>
        <sz val="8.5"/>
        <color theme="1"/>
        <rFont val="Verdana"/>
        <family val="2"/>
      </rPr>
      <t>Rygeområde</t>
    </r>
  </si>
  <si>
    <r>
      <t>2.</t>
    </r>
    <r>
      <rPr>
        <sz val="7"/>
        <color theme="1"/>
        <rFont val="Times New Roman"/>
        <family val="1"/>
      </rPr>
      <t xml:space="preserve">    </t>
    </r>
    <r>
      <rPr>
        <sz val="8.5"/>
        <color theme="1"/>
        <rFont val="Verdana"/>
        <family val="2"/>
      </rPr>
      <t>Kig på pointkriterier, som ikke opfyldes</t>
    </r>
  </si>
  <si>
    <r>
      <t>3.</t>
    </r>
    <r>
      <rPr>
        <sz val="7"/>
        <color theme="1"/>
        <rFont val="Times New Roman"/>
        <family val="1"/>
      </rPr>
      <t xml:space="preserve">    </t>
    </r>
    <r>
      <rPr>
        <sz val="8.5"/>
        <color theme="1"/>
        <rFont val="Verdana"/>
        <family val="2"/>
      </rPr>
      <t>Diversitetsprojekt</t>
    </r>
  </si>
  <si>
    <r>
      <t>4.</t>
    </r>
    <r>
      <rPr>
        <sz val="7"/>
        <color theme="1"/>
        <rFont val="Times New Roman"/>
        <family val="1"/>
      </rPr>
      <t xml:space="preserve">    </t>
    </r>
    <r>
      <rPr>
        <sz val="8.5"/>
        <color theme="1"/>
        <rFont val="Verdana"/>
        <family val="2"/>
      </rPr>
      <t>Bi-projekt</t>
    </r>
  </si>
  <si>
    <r>
      <t>1.</t>
    </r>
    <r>
      <rPr>
        <sz val="7"/>
        <color theme="1"/>
        <rFont val="Times New Roman"/>
        <family val="1"/>
      </rPr>
      <t xml:space="preserve">    </t>
    </r>
    <r>
      <rPr>
        <sz val="8.5"/>
        <color theme="1"/>
        <rFont val="Verdana"/>
        <family val="2"/>
      </rPr>
      <t>Personaletur til destinationens leverandører</t>
    </r>
  </si>
  <si>
    <r>
      <t>2.</t>
    </r>
    <r>
      <rPr>
        <sz val="7"/>
        <color theme="1"/>
        <rFont val="Times New Roman"/>
        <family val="1"/>
      </rPr>
      <t xml:space="preserve">    </t>
    </r>
    <r>
      <rPr>
        <sz val="8.5"/>
        <color theme="1"/>
        <rFont val="Verdana"/>
        <family val="2"/>
      </rPr>
      <t xml:space="preserve">Aftale med naturvejleder om fx naturens råvarer </t>
    </r>
  </si>
  <si>
    <r>
      <t>3.</t>
    </r>
    <r>
      <rPr>
        <sz val="7"/>
        <color theme="1"/>
        <rFont val="Times New Roman"/>
        <family val="1"/>
      </rPr>
      <t xml:space="preserve">    </t>
    </r>
    <r>
      <rPr>
        <sz val="8.5"/>
        <color theme="1"/>
        <rFont val="Verdana"/>
        <family val="2"/>
      </rPr>
      <t>Deltage i Local Cooking</t>
    </r>
  </si>
  <si>
    <r>
      <t>4.</t>
    </r>
    <r>
      <rPr>
        <sz val="7"/>
        <color theme="1"/>
        <rFont val="Times New Roman"/>
        <family val="1"/>
      </rPr>
      <t xml:space="preserve">    </t>
    </r>
    <r>
      <rPr>
        <sz val="8.5"/>
        <color theme="1"/>
        <rFont val="Verdana"/>
        <family val="2"/>
      </rPr>
      <t>Fælles affaldskampagne fx fra DN</t>
    </r>
  </si>
  <si>
    <r>
      <t>5.</t>
    </r>
    <r>
      <rPr>
        <sz val="7"/>
        <color theme="1"/>
        <rFont val="Times New Roman"/>
        <family val="1"/>
      </rPr>
      <t xml:space="preserve">    </t>
    </r>
    <r>
      <rPr>
        <sz val="8.5"/>
        <color theme="1"/>
        <rFont val="Verdana"/>
        <family val="2"/>
      </rPr>
      <t>Strandrensning</t>
    </r>
  </si>
  <si>
    <r>
      <t>1.</t>
    </r>
    <r>
      <rPr>
        <sz val="7"/>
        <color theme="1"/>
        <rFont val="Times New Roman"/>
        <family val="1"/>
      </rPr>
      <t xml:space="preserve">    </t>
    </r>
    <r>
      <rPr>
        <sz val="8.5"/>
        <color theme="1"/>
        <rFont val="Verdana"/>
        <family val="2"/>
      </rPr>
      <t>Indstil alle printere til at printe dobbeltsidet</t>
    </r>
  </si>
  <si>
    <t>År / Dato</t>
  </si>
  <si>
    <t>2. Kollegaer</t>
  </si>
  <si>
    <t>3. Gæsteinformation</t>
  </si>
  <si>
    <t>4. Vand</t>
  </si>
  <si>
    <t>5. Rengøring</t>
  </si>
  <si>
    <t>6. Affald</t>
  </si>
  <si>
    <t>7. Energi</t>
  </si>
  <si>
    <t xml:space="preserve">8. Fødevarer
</t>
  </si>
  <si>
    <t>9. Madspild</t>
  </si>
  <si>
    <t>10. Udeområde</t>
  </si>
  <si>
    <t>11. Mad og natur</t>
  </si>
  <si>
    <t>12. Administration</t>
  </si>
  <si>
    <r>
      <t>·</t>
    </r>
    <r>
      <rPr>
        <sz val="7"/>
        <color theme="1"/>
        <rFont val="Times New Roman"/>
        <family val="1"/>
      </rPr>
      <t xml:space="preserve">       </t>
    </r>
    <r>
      <rPr>
        <sz val="10"/>
        <color theme="1"/>
        <rFont val="Verdana"/>
        <family val="2"/>
      </rPr>
      <t>Vi sætter konkrete mål for at reducere madspild og arbejder 
målbevidst for at nå målet</t>
    </r>
  </si>
  <si>
    <r>
      <t>·</t>
    </r>
    <r>
      <rPr>
        <sz val="7"/>
        <color theme="1"/>
        <rFont val="Times New Roman"/>
        <family val="1"/>
      </rPr>
      <t xml:space="preserve">       </t>
    </r>
    <r>
      <rPr>
        <sz val="10"/>
        <color theme="1"/>
        <rFont val="Verdana"/>
        <family val="2"/>
      </rPr>
      <t>Vi bliver inspireret af ny viden fra nye kollegaer og elever fx 
når de har været på skole</t>
    </r>
  </si>
  <si>
    <r>
      <t>·</t>
    </r>
    <r>
      <rPr>
        <sz val="7"/>
        <color theme="1"/>
        <rFont val="Times New Roman"/>
        <family val="1"/>
      </rPr>
      <t xml:space="preserve">       </t>
    </r>
    <r>
      <rPr>
        <sz val="10"/>
        <color theme="1"/>
        <rFont val="Verdana"/>
        <family val="2"/>
      </rPr>
      <t xml:space="preserve">Vi involverer vores kollegaer og inspireres af hinandens råd 
og forslag </t>
    </r>
  </si>
  <si>
    <r>
      <t>·</t>
    </r>
    <r>
      <rPr>
        <sz val="7"/>
        <color theme="1"/>
        <rFont val="Times New Roman"/>
        <family val="1"/>
      </rPr>
      <t xml:space="preserve">       </t>
    </r>
    <r>
      <rPr>
        <sz val="10"/>
        <color theme="1"/>
        <rFont val="Verdana"/>
        <family val="2"/>
      </rPr>
      <t>Vi bruger den anbefalede mængde råvarer til det antal gæster 
der tilberedes mad til</t>
    </r>
  </si>
  <si>
    <r>
      <t>·</t>
    </r>
    <r>
      <rPr>
        <sz val="7"/>
        <color theme="1"/>
        <rFont val="Times New Roman"/>
        <family val="1"/>
      </rPr>
      <t xml:space="preserve">       </t>
    </r>
    <r>
      <rPr>
        <sz val="10"/>
        <color theme="1"/>
        <rFont val="Verdana"/>
        <family val="2"/>
      </rPr>
      <t>Vi træner i at tage imod klare bestillinger, så misforståelser og 
efterfølgende spild undgås</t>
    </r>
  </si>
  <si>
    <t xml:space="preserve">Som en del af GREEN RESTAURANT skal vi arbejde aktivt med at nedbringe 
stedets madspild. </t>
  </si>
  <si>
    <r>
      <t xml:space="preserve">Bilag 9.2 – </t>
    </r>
    <r>
      <rPr>
        <b/>
        <sz val="16"/>
        <color rgb="FF00B050"/>
        <rFont val="Verdana"/>
        <family val="2"/>
      </rPr>
      <t>Procedure for at nedbringe madspild</t>
    </r>
  </si>
  <si>
    <t>Bilag 8 – Beregning af økologiprocent</t>
  </si>
  <si>
    <r>
      <t xml:space="preserve">Bilag 6.1 – </t>
    </r>
    <r>
      <rPr>
        <b/>
        <sz val="16"/>
        <color rgb="FF00B050"/>
        <rFont val="Verdana"/>
        <family val="2"/>
      </rPr>
      <t>Forslag til affaldsplan</t>
    </r>
  </si>
  <si>
    <t>Bilag 4</t>
  </si>
  <si>
    <t>Skema til indtastning af vandforbrug</t>
  </si>
  <si>
    <t>Eksempel på grøn indkøbspolitik og procedure:</t>
  </si>
  <si>
    <t>”VIRKSOMHEDEN” skal gennem denne grønne indkøbspolitik løse vores opgaver med en så lille belastning af miljøet som muligt og bidrage til at støtte den miljøbevidste del af markedet. Hensynet til miljøet skal inddrages på lige fod med andre hensyn i planlægningen og udførelsen af virksomhedens indkøb.</t>
  </si>
  <si>
    <t xml:space="preserve">Ved indkøb fokuserer vi på pris, kvalitet, service, leveringssikkerhed, driftsomkostninger, arbejdsmiljø, etiske forhold og på de produkter og tjenesteydelser, som i deres livscyklus påvirker miljøet mindst muligt. </t>
  </si>
  <si>
    <t>For at miljøgevinsten skal stå i et rimeligt forhold til arbejdsindsats og udgifter, skal det vurderes, hvor og hvordan vi får mest miljø for pengene.</t>
  </si>
  <si>
    <t>Bilag 12.1 - Grøn indkøbspolitik og -procedure</t>
  </si>
  <si>
    <t>Spisesteder mærket med Green Restaurant har en grøn indkøbspolitik eller -procedure. 
Dette dokument beskriver formål og giver et eksempel på indhold af politikken.</t>
  </si>
  <si>
    <t xml:space="preserve">Vi  formidler GREEN RESTAURANT’s krav og ønsker videre til relevante leverandører fx via de udarbejdede leverandørark under navnet KeySupply.
</t>
  </si>
  <si>
    <t xml:space="preserve">Vi holde øje med og følger GREEN RESTAURANT’s kriterier, når der købes ind.
</t>
  </si>
  <si>
    <t xml:space="preserve">Vi ønsker at købe de varer og tjenesteydelser, der under produktion, brug og bortskaffelse medfører mindst muligt ressourcespild og forurening; f.eks. varer, der lever op til et miljømærke.
</t>
  </si>
  <si>
    <t xml:space="preserve">Vi generelt er positive overfor samarbejdspartnere, som gør en aktiv indsats for miljøet og konstant søger at nedbringe miljøbelastning i forbindelse med produktet eller tjenesteydelsen. Det kan være alt fra minimering af vand-, energi og kemikalieforbrug til benyttelsen af mindre og mere miljøvenlig emballage og indpakning, valg af transportform og meget mere.
</t>
  </si>
  <si>
    <r>
      <rPr>
        <sz val="7"/>
        <color theme="1"/>
        <rFont val="Times New Roman"/>
        <family val="1"/>
      </rPr>
      <t xml:space="preserve"> </t>
    </r>
    <r>
      <rPr>
        <sz val="10"/>
        <color rgb="FF000000"/>
        <rFont val="Verdana"/>
        <family val="2"/>
      </rPr>
      <t xml:space="preserve">Vi i mange tilfælde ønsker at sammenholde driftsomkostningerne med indkøbs-, etablerings- og vedligeholdelsesomkostningerne, da der ofte opnås en samlet pris- og miljømæssig besparelse selvom indkøbsprisen er højere. Ved forbedringer og renovation ser vi også på tilbagebetalingstiden.
</t>
    </r>
  </si>
  <si>
    <t xml:space="preserve">Vi tager stilling til kvantiteten, når vi bestiller varer, så vi på den ene side ikke køber for store partier, så vi får stort spild og lager samt på den anden side ikke bestiller for lidt, så miljøbelastningen bliver større ved øget transport og indpakning.
</t>
  </si>
  <si>
    <t xml:space="preserve">Det betyder at:
</t>
  </si>
  <si>
    <t>Ikke relevant</t>
  </si>
  <si>
    <t>Synlig økologi</t>
  </si>
  <si>
    <t>Synlig information om fisk</t>
  </si>
  <si>
    <t>Synlig information Fair Trade</t>
  </si>
  <si>
    <t>Synlig information madspild</t>
  </si>
  <si>
    <t>Portionsanretning på buffet</t>
  </si>
  <si>
    <t>Restauranter er med i apps, som reducerer madspild og giver mad til velgørende organisationer periode</t>
  </si>
  <si>
    <t>Gæster tilbydes Goodiebags(doggybags) til rester</t>
  </si>
  <si>
    <t>Måler og vejer hvert år madspild i periode</t>
  </si>
  <si>
    <t>Køkkenet måler løbende spild i forhold til anretningernes størrelse</t>
  </si>
  <si>
    <t xml:space="preserve">Køkkenet benytter ukurante råvarer </t>
  </si>
  <si>
    <t>Køkkenet benytter ukurante råvarer</t>
  </si>
  <si>
    <t>Bruger ny viden fra kokkeelever</t>
  </si>
  <si>
    <t xml:space="preserve">Kollegaer har deltaget i Food-coordinator-uddannelse eller tilsvarende </t>
  </si>
  <si>
    <t>GR</t>
  </si>
  <si>
    <t>GK</t>
  </si>
  <si>
    <t>Sensorer toilet</t>
  </si>
  <si>
    <t>Sensorer køkken</t>
  </si>
  <si>
    <t>Alle</t>
  </si>
  <si>
    <t>Mærk</t>
  </si>
  <si>
    <t>Område</t>
  </si>
  <si>
    <t>Kritererium</t>
  </si>
  <si>
    <r>
      <rPr>
        <b/>
        <sz val="8"/>
        <color theme="1"/>
        <rFont val="Verdana"/>
        <family val="2"/>
      </rPr>
      <t>OBS: Ansøgningsformularen er ikke længere gældende, da processen er blevet digitaliseret</t>
    </r>
    <r>
      <rPr>
        <sz val="8"/>
        <color theme="1"/>
        <rFont val="Verdana"/>
        <family val="2"/>
      </rPr>
      <t xml:space="preserve">. Ønsker du at opstarte ansøgningsprocessen for certificeringen, er kriterierne fortsat de samme. Ved interesse bedes du derfor rette henvendelse til Green Key-sekretariatet, som vil igangsætte processen. Forud for opstart opkræves et opstartsgebyr.
Kontakt: greenrestaurant@greenkey.dk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</si>
</sst>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kr.&quot;\ #,##0"/>
  </numFmts>
  <fonts count="63">
    <font>
      <sz val="11"/>
      <color theme="1"/>
      <name val="Calibri"/>
      <family val="2"/>
      <scheme val="minor"/>
    </font>
    <font>
      <b/>
      <sz val="8"/>
      <color theme="1"/>
      <name val="Verdana"/>
      <family val="2"/>
    </font>
    <font>
      <sz val="8"/>
      <color theme="1"/>
      <name val="Verdana"/>
      <family val="2"/>
    </font>
    <font>
      <b/>
      <sz val="8"/>
      <color rgb="FF000000"/>
      <name val="Verdana"/>
      <family val="2"/>
    </font>
    <font>
      <sz val="8"/>
      <color rgb="FF000000"/>
      <name val="Verdana"/>
      <family val="2"/>
    </font>
    <font>
      <b/>
      <sz val="8"/>
      <color rgb="FFFFFFFF"/>
      <name val="Verdana"/>
      <family val="2"/>
    </font>
    <font>
      <sz val="8"/>
      <name val="Verdana"/>
      <family val="2"/>
    </font>
    <font>
      <i/>
      <sz val="7"/>
      <color theme="1"/>
      <name val="Verdana"/>
      <family val="2"/>
    </font>
    <font>
      <sz val="7"/>
      <color theme="1"/>
      <name val="Verdana"/>
      <family val="2"/>
    </font>
    <font>
      <i/>
      <sz val="7"/>
      <name val="Verdana"/>
      <family val="2"/>
    </font>
    <font>
      <b/>
      <sz val="7"/>
      <color rgb="FFFFFFFF"/>
      <name val="Verdana"/>
      <family val="2"/>
    </font>
    <font>
      <sz val="7"/>
      <color rgb="FF000000"/>
      <name val="Verdana"/>
      <family val="2"/>
    </font>
    <font>
      <b/>
      <sz val="9"/>
      <color theme="1"/>
      <name val="Verdana"/>
      <family val="2"/>
    </font>
    <font>
      <sz val="8"/>
      <color indexed="8"/>
      <name val="Verdana"/>
      <family val="2"/>
    </font>
    <font>
      <sz val="11"/>
      <color rgb="FF006100"/>
      <name val="Calibri"/>
      <family val="2"/>
      <scheme val="minor"/>
    </font>
    <font>
      <sz val="11"/>
      <color rgb="FF9C6500"/>
      <name val="Calibri"/>
      <family val="2"/>
      <scheme val="minor"/>
    </font>
    <font>
      <b/>
      <sz val="8"/>
      <name val="Verdana"/>
      <family val="2"/>
    </font>
    <font>
      <sz val="8"/>
      <color rgb="FF333333"/>
      <name val="Inherit"/>
    </font>
    <font>
      <u/>
      <sz val="11"/>
      <color theme="10"/>
      <name val="Calibri"/>
      <family val="2"/>
    </font>
    <font>
      <sz val="8"/>
      <name val="Calibri"/>
      <family val="2"/>
      <scheme val="minor"/>
    </font>
    <font>
      <b/>
      <sz val="9"/>
      <color rgb="FFFFFFFF"/>
      <name val="Verdana"/>
      <family val="2"/>
    </font>
    <font>
      <sz val="9"/>
      <color rgb="FF000000"/>
      <name val="Verdana"/>
      <family val="2"/>
    </font>
    <font>
      <i/>
      <sz val="9"/>
      <color rgb="FF000000"/>
      <name val="Verdana"/>
      <family val="2"/>
    </font>
    <font>
      <b/>
      <sz val="14"/>
      <color rgb="FF00B050"/>
      <name val="Verdana"/>
      <family val="2"/>
    </font>
    <font>
      <b/>
      <sz val="16"/>
      <color rgb="FF00B050"/>
      <name val="Verdana"/>
      <family val="2"/>
    </font>
    <font>
      <b/>
      <sz val="8"/>
      <color rgb="FF00B050"/>
      <name val="Verdana"/>
      <family val="2"/>
    </font>
    <font>
      <sz val="8"/>
      <color rgb="FF000000"/>
      <name val="Times New Roman"/>
      <family val="1"/>
    </font>
    <font>
      <sz val="8"/>
      <color rgb="FF000000"/>
      <name val="Arial"/>
      <family val="2"/>
    </font>
    <font>
      <sz val="10"/>
      <color rgb="FF000000"/>
      <name val="Arial"/>
      <family val="2"/>
    </font>
    <font>
      <b/>
      <sz val="16"/>
      <color rgb="FF92D050"/>
      <name val="Verdana"/>
      <family val="2"/>
    </font>
    <font>
      <b/>
      <sz val="12"/>
      <color rgb="FF00B050"/>
      <name val="Verdana"/>
      <family val="2"/>
    </font>
    <font>
      <sz val="10"/>
      <color theme="1"/>
      <name val="Verdana"/>
      <family val="2"/>
    </font>
    <font>
      <sz val="10"/>
      <color theme="1"/>
      <name val="Symbol"/>
      <family val="1"/>
      <charset val="2"/>
    </font>
    <font>
      <sz val="7"/>
      <color theme="1"/>
      <name val="Times New Roman"/>
      <family val="1"/>
    </font>
    <font>
      <b/>
      <sz val="10"/>
      <color rgb="FF000000"/>
      <name val="Verdana"/>
      <family val="2"/>
    </font>
    <font>
      <i/>
      <sz val="10"/>
      <color theme="1"/>
      <name val="Verdana"/>
      <family val="2"/>
    </font>
    <font>
      <sz val="10"/>
      <color theme="1"/>
      <name val="Calibri"/>
      <family val="2"/>
      <scheme val="minor"/>
    </font>
    <font>
      <sz val="11"/>
      <color theme="1"/>
      <name val="Arial"/>
      <family val="2"/>
    </font>
    <font>
      <b/>
      <sz val="11"/>
      <color rgb="FF000000"/>
      <name val="Verdana"/>
      <family val="2"/>
    </font>
    <font>
      <b/>
      <sz val="8"/>
      <color rgb="FFEEECE1"/>
      <name val="Verdana"/>
      <family val="2"/>
    </font>
    <font>
      <i/>
      <sz val="8"/>
      <color rgb="FF000000"/>
      <name val="Verdana"/>
      <family val="2"/>
    </font>
    <font>
      <sz val="7"/>
      <color rgb="FF000000"/>
      <name val="Times New Roman"/>
      <family val="1"/>
    </font>
    <font>
      <b/>
      <sz val="9"/>
      <color rgb="FF000000"/>
      <name val="Verdana"/>
      <family val="2"/>
    </font>
    <font>
      <sz val="9"/>
      <color rgb="FF000000"/>
      <name val="Symbol"/>
      <family val="1"/>
      <charset val="2"/>
    </font>
    <font>
      <b/>
      <sz val="12"/>
      <color theme="1"/>
      <name val="Arial"/>
      <family val="2"/>
    </font>
    <font>
      <b/>
      <sz val="10"/>
      <color theme="1"/>
      <name val="Verdana"/>
      <family val="2"/>
    </font>
    <font>
      <sz val="8"/>
      <color theme="1"/>
      <name val="Arial"/>
      <family val="2"/>
    </font>
    <font>
      <b/>
      <sz val="20"/>
      <color rgb="FF00B050"/>
      <name val="Verdana"/>
      <family val="2"/>
    </font>
    <font>
      <sz val="10"/>
      <color rgb="FF000000"/>
      <name val="Verdana"/>
      <family val="2"/>
    </font>
    <font>
      <b/>
      <sz val="10"/>
      <color rgb="FF92D050"/>
      <name val="Verdana"/>
      <family val="2"/>
    </font>
    <font>
      <sz val="12"/>
      <color theme="1"/>
      <name val="Calibri"/>
      <family val="2"/>
      <scheme val="minor"/>
    </font>
    <font>
      <b/>
      <sz val="10"/>
      <color rgb="FFFFFFFF"/>
      <name val="Arial"/>
      <family val="2"/>
    </font>
    <font>
      <sz val="10"/>
      <color theme="1"/>
      <name val="Calibri"/>
      <family val="2"/>
    </font>
    <font>
      <i/>
      <sz val="9"/>
      <color theme="1"/>
      <name val="Verdana"/>
      <family val="2"/>
    </font>
    <font>
      <b/>
      <sz val="9"/>
      <color rgb="FFEEECE1"/>
      <name val="Verdana"/>
      <family val="2"/>
    </font>
    <font>
      <b/>
      <sz val="8.5"/>
      <color theme="1"/>
      <name val="Verdana"/>
      <family val="2"/>
    </font>
    <font>
      <b/>
      <sz val="8.5"/>
      <color rgb="FF000000"/>
      <name val="Verdana"/>
      <family val="2"/>
    </font>
    <font>
      <sz val="8.5"/>
      <color theme="1"/>
      <name val="Verdana"/>
      <family val="2"/>
    </font>
    <font>
      <sz val="9"/>
      <color theme="1"/>
      <name val="Arial"/>
      <family val="2"/>
    </font>
    <font>
      <sz val="9"/>
      <color theme="1"/>
      <name val="Calibri"/>
      <family val="2"/>
      <scheme val="minor"/>
    </font>
    <font>
      <b/>
      <sz val="10"/>
      <color theme="0"/>
      <name val="Verdana"/>
      <family val="2"/>
    </font>
    <font>
      <b/>
      <sz val="8"/>
      <color theme="0"/>
      <name val="Verdana"/>
      <family val="2"/>
    </font>
    <font>
      <sz val="8"/>
      <color theme="0"/>
      <name val="Verdana"/>
      <family val="2"/>
    </font>
  </fonts>
  <fills count="18">
    <fill>
      <patternFill patternType="none"/>
    </fill>
    <fill>
      <patternFill patternType="gray125"/>
    </fill>
    <fill>
      <patternFill patternType="solid">
        <fgColor rgb="FF92D050"/>
        <bgColor indexed="64"/>
      </patternFill>
    </fill>
    <fill>
      <patternFill patternType="solid">
        <fgColor rgb="FFD8D8D8"/>
        <bgColor indexed="64"/>
      </patternFill>
    </fill>
    <fill>
      <patternFill patternType="solid">
        <fgColor rgb="FFEAF1DD"/>
        <bgColor indexed="64"/>
      </patternFill>
    </fill>
    <fill>
      <patternFill patternType="solid">
        <fgColor rgb="FFFFC000"/>
        <bgColor indexed="64"/>
      </patternFill>
    </fill>
    <fill>
      <patternFill patternType="solid">
        <fgColor rgb="FFD9D9D9"/>
        <bgColor indexed="64"/>
      </patternFill>
    </fill>
    <fill>
      <patternFill patternType="solid">
        <fgColor rgb="FFD6E3BC"/>
        <bgColor indexed="64"/>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6EFCE"/>
      </patternFill>
    </fill>
    <fill>
      <patternFill patternType="solid">
        <fgColor rgb="FFFFEB9C"/>
      </patternFill>
    </fill>
    <fill>
      <patternFill patternType="solid">
        <fgColor theme="0" tint="-0.34998626667073579"/>
        <bgColor indexed="64"/>
      </patternFill>
    </fill>
    <fill>
      <patternFill patternType="solid">
        <fgColor rgb="FF00B050"/>
        <bgColor indexed="64"/>
      </patternFill>
    </fill>
    <fill>
      <patternFill patternType="solid">
        <fgColor rgb="FFEEECE1"/>
        <bgColor indexed="64"/>
      </patternFill>
    </fill>
    <fill>
      <patternFill patternType="solid">
        <fgColor rgb="FFFF0000"/>
        <bgColor indexed="64"/>
      </patternFill>
    </fill>
  </fills>
  <borders count="3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00B050"/>
      </left>
      <right style="medium">
        <color rgb="FF00B050"/>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style="medium">
        <color rgb="FF00B050"/>
      </bottom>
      <diagonal/>
    </border>
    <border>
      <left/>
      <right style="medium">
        <color rgb="FF00B050"/>
      </right>
      <top/>
      <bottom style="medium">
        <color rgb="FF00B050"/>
      </bottom>
      <diagonal/>
    </border>
    <border>
      <left/>
      <right style="medium">
        <color rgb="FF00B050"/>
      </right>
      <top/>
      <bottom/>
      <diagonal/>
    </border>
    <border>
      <left style="medium">
        <color indexed="64"/>
      </left>
      <right style="medium">
        <color indexed="64"/>
      </right>
      <top style="medium">
        <color indexed="64"/>
      </top>
      <bottom/>
      <diagonal/>
    </border>
    <border>
      <left style="medium">
        <color rgb="FF000000"/>
      </left>
      <right style="medium">
        <color rgb="FF000000"/>
      </right>
      <top/>
      <bottom style="medium">
        <color indexed="64"/>
      </bottom>
      <diagonal/>
    </border>
    <border>
      <left/>
      <right style="medium">
        <color rgb="FF000000"/>
      </right>
      <top/>
      <bottom style="medium">
        <color indexed="64"/>
      </bottom>
      <diagonal/>
    </border>
    <border>
      <left style="medium">
        <color rgb="FF00B050"/>
      </left>
      <right style="medium">
        <color rgb="FF00B050"/>
      </right>
      <top/>
      <bottom/>
      <diagonal/>
    </border>
    <border>
      <left/>
      <right style="medium">
        <color rgb="FF00B050"/>
      </right>
      <top style="medium">
        <color rgb="FF00B050"/>
      </top>
      <bottom/>
      <diagonal/>
    </border>
    <border>
      <left style="thick">
        <color rgb="FF00B050"/>
      </left>
      <right style="thick">
        <color rgb="FF00B050"/>
      </right>
      <top style="thick">
        <color rgb="FF00B050"/>
      </top>
      <bottom style="thick">
        <color rgb="FF00B050"/>
      </bottom>
      <diagonal/>
    </border>
    <border>
      <left style="thick">
        <color rgb="FF00B050"/>
      </left>
      <right style="thick">
        <color rgb="FF00B050"/>
      </right>
      <top style="thick">
        <color rgb="FF00B050"/>
      </top>
      <bottom/>
      <diagonal/>
    </border>
    <border>
      <left style="thick">
        <color rgb="FF00B050"/>
      </left>
      <right style="thick">
        <color rgb="FF00B050"/>
      </right>
      <top/>
      <bottom/>
      <diagonal/>
    </border>
    <border>
      <left style="thick">
        <color rgb="FF00B050"/>
      </left>
      <right style="thick">
        <color rgb="FF00B050"/>
      </right>
      <top/>
      <bottom style="thick">
        <color rgb="FF00B050"/>
      </bottom>
      <diagonal/>
    </border>
  </borders>
  <cellStyleXfs count="4">
    <xf numFmtId="0" fontId="0" fillId="0" borderId="0"/>
    <xf numFmtId="0" fontId="14" fillId="12" borderId="0" applyNumberFormat="0" applyBorder="0" applyAlignment="0" applyProtection="0"/>
    <xf numFmtId="0" fontId="15" fillId="13" borderId="0" applyNumberFormat="0" applyBorder="0" applyAlignment="0" applyProtection="0"/>
    <xf numFmtId="0" fontId="18" fillId="0" borderId="0" applyNumberFormat="0" applyFill="0" applyBorder="0" applyAlignment="0" applyProtection="0">
      <alignment vertical="top"/>
      <protection locked="0"/>
    </xf>
  </cellStyleXfs>
  <cellXfs count="250">
    <xf numFmtId="0" fontId="0" fillId="0" borderId="0" xfId="0"/>
    <xf numFmtId="0" fontId="1" fillId="3" borderId="3" xfId="0" applyFont="1" applyFill="1" applyBorder="1" applyAlignment="1">
      <alignment vertical="top" wrapText="1"/>
    </xf>
    <xf numFmtId="0" fontId="1" fillId="3" borderId="4" xfId="0" applyFont="1" applyFill="1" applyBorder="1" applyAlignment="1">
      <alignment vertical="top"/>
    </xf>
    <xf numFmtId="0" fontId="2" fillId="3" borderId="3" xfId="0" applyFont="1" applyFill="1" applyBorder="1" applyAlignment="1">
      <alignment vertical="top" wrapText="1"/>
    </xf>
    <xf numFmtId="0" fontId="2" fillId="3" borderId="4" xfId="0" applyFont="1" applyFill="1" applyBorder="1" applyAlignment="1">
      <alignment vertical="top"/>
    </xf>
    <xf numFmtId="0" fontId="2" fillId="3" borderId="4" xfId="0" applyFont="1" applyFill="1" applyBorder="1" applyAlignment="1">
      <alignment vertical="top" wrapText="1"/>
    </xf>
    <xf numFmtId="0" fontId="2" fillId="0" borderId="0" xfId="0" applyFont="1"/>
    <xf numFmtId="0" fontId="2" fillId="9" borderId="0" xfId="0" applyFont="1" applyFill="1"/>
    <xf numFmtId="1" fontId="2" fillId="9" borderId="0" xfId="0" applyNumberFormat="1" applyFont="1" applyFill="1"/>
    <xf numFmtId="1" fontId="6" fillId="5" borderId="0" xfId="0" applyNumberFormat="1" applyFont="1" applyFill="1"/>
    <xf numFmtId="0" fontId="5" fillId="2" borderId="7" xfId="0" applyFont="1" applyFill="1" applyBorder="1" applyAlignment="1">
      <alignment vertical="top" wrapText="1"/>
    </xf>
    <xf numFmtId="0" fontId="5" fillId="2" borderId="8" xfId="0" applyFont="1" applyFill="1" applyBorder="1" applyAlignment="1">
      <alignment vertical="top" wrapText="1"/>
    </xf>
    <xf numFmtId="0" fontId="1" fillId="0" borderId="0" xfId="0" applyFont="1"/>
    <xf numFmtId="0" fontId="7" fillId="6" borderId="14" xfId="0" applyFont="1" applyFill="1" applyBorder="1" applyAlignment="1">
      <alignment vertical="top" wrapText="1"/>
    </xf>
    <xf numFmtId="14" fontId="7" fillId="6" borderId="14" xfId="0" applyNumberFormat="1" applyFont="1" applyFill="1" applyBorder="1" applyAlignment="1">
      <alignment vertical="top" wrapText="1"/>
    </xf>
    <xf numFmtId="1" fontId="7" fillId="6" borderId="14" xfId="0" applyNumberFormat="1" applyFont="1" applyFill="1" applyBorder="1" applyAlignment="1">
      <alignment vertical="top" wrapText="1"/>
    </xf>
    <xf numFmtId="164" fontId="7" fillId="6" borderId="14" xfId="0" applyNumberFormat="1" applyFont="1" applyFill="1" applyBorder="1" applyAlignment="1">
      <alignment vertical="top" wrapText="1"/>
    </xf>
    <xf numFmtId="0" fontId="8" fillId="7" borderId="14" xfId="0" applyFont="1" applyFill="1" applyBorder="1" applyAlignment="1">
      <alignment vertical="top" wrapText="1"/>
    </xf>
    <xf numFmtId="0" fontId="7" fillId="6" borderId="9" xfId="0" applyFont="1" applyFill="1" applyBorder="1" applyAlignment="1">
      <alignment vertical="top" wrapText="1"/>
    </xf>
    <xf numFmtId="0" fontId="7" fillId="6" borderId="10" xfId="0" applyFont="1" applyFill="1" applyBorder="1" applyAlignment="1">
      <alignment vertical="top" wrapText="1"/>
    </xf>
    <xf numFmtId="1" fontId="7" fillId="6" borderId="10" xfId="0" applyNumberFormat="1" applyFont="1" applyFill="1" applyBorder="1" applyAlignment="1">
      <alignment vertical="top" wrapText="1"/>
    </xf>
    <xf numFmtId="2" fontId="7" fillId="6" borderId="10" xfId="0" applyNumberFormat="1" applyFont="1" applyFill="1" applyBorder="1" applyAlignment="1">
      <alignment vertical="top" wrapText="1"/>
    </xf>
    <xf numFmtId="164" fontId="7" fillId="6" borderId="10" xfId="0" applyNumberFormat="1" applyFont="1" applyFill="1" applyBorder="1" applyAlignment="1">
      <alignment vertical="top" wrapText="1"/>
    </xf>
    <xf numFmtId="3" fontId="7" fillId="6" borderId="10" xfId="0" applyNumberFormat="1" applyFont="1" applyFill="1" applyBorder="1" applyAlignment="1">
      <alignment vertical="top" wrapText="1"/>
    </xf>
    <xf numFmtId="0" fontId="7" fillId="6" borderId="11" xfId="0" applyFont="1" applyFill="1" applyBorder="1" applyAlignment="1">
      <alignment vertical="top" wrapText="1"/>
    </xf>
    <xf numFmtId="0" fontId="7" fillId="6" borderId="12" xfId="0" applyFont="1" applyFill="1" applyBorder="1" applyAlignment="1">
      <alignment vertical="top" wrapText="1"/>
    </xf>
    <xf numFmtId="1" fontId="7" fillId="6" borderId="12" xfId="0" applyNumberFormat="1" applyFont="1" applyFill="1" applyBorder="1" applyAlignment="1">
      <alignment vertical="top" wrapText="1"/>
    </xf>
    <xf numFmtId="2" fontId="7" fillId="6" borderId="12" xfId="0" applyNumberFormat="1" applyFont="1" applyFill="1" applyBorder="1" applyAlignment="1">
      <alignment vertical="top" wrapText="1"/>
    </xf>
    <xf numFmtId="3" fontId="7" fillId="6" borderId="12" xfId="0" applyNumberFormat="1" applyFont="1" applyFill="1" applyBorder="1" applyAlignment="1">
      <alignment vertical="top" wrapText="1"/>
    </xf>
    <xf numFmtId="164" fontId="9" fillId="6" borderId="12" xfId="0" applyNumberFormat="1" applyFont="1" applyFill="1" applyBorder="1" applyAlignment="1">
      <alignment vertical="top" wrapText="1"/>
    </xf>
    <xf numFmtId="0" fontId="8" fillId="7" borderId="13" xfId="0" applyFont="1" applyFill="1" applyBorder="1" applyAlignment="1">
      <alignment vertical="top" wrapText="1"/>
    </xf>
    <xf numFmtId="0" fontId="8" fillId="5" borderId="13" xfId="0" applyFont="1" applyFill="1" applyBorder="1" applyAlignment="1">
      <alignment vertical="top" wrapText="1"/>
    </xf>
    <xf numFmtId="1" fontId="8" fillId="0" borderId="13" xfId="0" applyNumberFormat="1" applyFont="1" applyBorder="1" applyAlignment="1">
      <alignment vertical="top" wrapText="1"/>
    </xf>
    <xf numFmtId="2" fontId="8" fillId="5" borderId="13" xfId="0" applyNumberFormat="1" applyFont="1" applyFill="1" applyBorder="1" applyAlignment="1">
      <alignment vertical="top" wrapText="1"/>
    </xf>
    <xf numFmtId="164" fontId="8" fillId="0" borderId="13" xfId="0" applyNumberFormat="1" applyFont="1" applyBorder="1" applyAlignment="1">
      <alignment vertical="top" wrapText="1"/>
    </xf>
    <xf numFmtId="3" fontId="8" fillId="5" borderId="13" xfId="0" applyNumberFormat="1" applyFont="1" applyFill="1" applyBorder="1" applyAlignment="1">
      <alignment vertical="top" wrapText="1"/>
    </xf>
    <xf numFmtId="0" fontId="8" fillId="0" borderId="13" xfId="0" applyFont="1" applyBorder="1" applyAlignment="1">
      <alignment vertical="top" wrapText="1"/>
    </xf>
    <xf numFmtId="2" fontId="8" fillId="0" borderId="13" xfId="0" applyNumberFormat="1" applyFont="1" applyBorder="1" applyAlignment="1">
      <alignment vertical="top" wrapText="1"/>
    </xf>
    <xf numFmtId="3" fontId="8" fillId="0" borderId="13" xfId="0" applyNumberFormat="1" applyFont="1" applyBorder="1" applyAlignment="1">
      <alignment vertical="top" wrapText="1"/>
    </xf>
    <xf numFmtId="14" fontId="2" fillId="5" borderId="0" xfId="0" applyNumberFormat="1" applyFont="1" applyFill="1"/>
    <xf numFmtId="9" fontId="7" fillId="6" borderId="14" xfId="0" applyNumberFormat="1" applyFont="1" applyFill="1" applyBorder="1" applyAlignment="1">
      <alignment vertical="top" wrapText="1"/>
    </xf>
    <xf numFmtId="0" fontId="2" fillId="3" borderId="14" xfId="0" applyFont="1" applyFill="1" applyBorder="1" applyAlignment="1">
      <alignment vertical="top" wrapText="1"/>
    </xf>
    <xf numFmtId="0" fontId="2" fillId="3" borderId="14" xfId="0" applyFont="1" applyFill="1" applyBorder="1" applyAlignment="1">
      <alignment vertical="top"/>
    </xf>
    <xf numFmtId="0" fontId="4" fillId="3" borderId="3" xfId="0" applyFont="1" applyFill="1" applyBorder="1" applyAlignment="1">
      <alignment vertical="top" wrapText="1"/>
    </xf>
    <xf numFmtId="0" fontId="4" fillId="3" borderId="4" xfId="0" applyFont="1" applyFill="1" applyBorder="1" applyAlignment="1">
      <alignment vertical="top"/>
    </xf>
    <xf numFmtId="0" fontId="3" fillId="0" borderId="0" xfId="0" applyFont="1"/>
    <xf numFmtId="0" fontId="8" fillId="0" borderId="14" xfId="0" applyFont="1" applyBorder="1" applyAlignment="1">
      <alignment vertical="top" wrapText="1"/>
    </xf>
    <xf numFmtId="14" fontId="8" fillId="0" borderId="14" xfId="0" applyNumberFormat="1" applyFont="1" applyBorder="1" applyAlignment="1">
      <alignment vertical="top" wrapText="1"/>
    </xf>
    <xf numFmtId="0" fontId="0" fillId="0" borderId="0" xfId="0" applyAlignment="1">
      <alignment horizontal="left"/>
    </xf>
    <xf numFmtId="0" fontId="1" fillId="0" borderId="0" xfId="0" applyFont="1" applyAlignment="1">
      <alignment vertical="center"/>
    </xf>
    <xf numFmtId="0" fontId="2" fillId="11" borderId="14" xfId="0" applyFont="1" applyFill="1" applyBorder="1"/>
    <xf numFmtId="0" fontId="6" fillId="10" borderId="14" xfId="0" applyFont="1" applyFill="1" applyBorder="1" applyAlignment="1">
      <alignment vertical="top" wrapText="1"/>
    </xf>
    <xf numFmtId="0" fontId="6" fillId="10" borderId="14" xfId="0" applyFont="1" applyFill="1" applyBorder="1" applyAlignment="1">
      <alignment vertical="top"/>
    </xf>
    <xf numFmtId="0" fontId="6" fillId="10" borderId="14" xfId="2" applyFont="1" applyFill="1" applyBorder="1" applyAlignment="1">
      <alignment vertical="top" wrapText="1"/>
    </xf>
    <xf numFmtId="0" fontId="6" fillId="3" borderId="14" xfId="0" applyFont="1" applyFill="1" applyBorder="1" applyAlignment="1">
      <alignment vertical="top" wrapText="1"/>
    </xf>
    <xf numFmtId="0" fontId="6" fillId="3" borderId="14" xfId="0" applyFont="1" applyFill="1" applyBorder="1" applyAlignment="1">
      <alignment vertical="top"/>
    </xf>
    <xf numFmtId="0" fontId="2" fillId="0" borderId="0" xfId="0" applyFont="1" applyAlignment="1">
      <alignment vertical="top"/>
    </xf>
    <xf numFmtId="0" fontId="2" fillId="11" borderId="15" xfId="0" applyFont="1" applyFill="1" applyBorder="1" applyAlignment="1">
      <alignment vertical="top"/>
    </xf>
    <xf numFmtId="0" fontId="2" fillId="11" borderId="14" xfId="0" applyFont="1" applyFill="1" applyBorder="1" applyAlignment="1">
      <alignment vertical="top"/>
    </xf>
    <xf numFmtId="0" fontId="18" fillId="0" borderId="0" xfId="3" applyAlignment="1" applyProtection="1">
      <alignment wrapText="1"/>
    </xf>
    <xf numFmtId="0" fontId="17" fillId="0" borderId="0" xfId="0" applyFont="1" applyAlignment="1">
      <alignment wrapText="1"/>
    </xf>
    <xf numFmtId="0" fontId="6" fillId="10" borderId="14" xfId="1" applyFont="1" applyFill="1" applyBorder="1" applyAlignment="1">
      <alignment vertical="top" wrapText="1"/>
    </xf>
    <xf numFmtId="0" fontId="6" fillId="10" borderId="14" xfId="1" applyFont="1" applyFill="1" applyBorder="1" applyAlignment="1">
      <alignment vertical="top"/>
    </xf>
    <xf numFmtId="0" fontId="16" fillId="11" borderId="14" xfId="1" applyFont="1" applyFill="1" applyBorder="1" applyAlignment="1">
      <alignment vertical="top" wrapText="1"/>
    </xf>
    <xf numFmtId="0" fontId="16" fillId="11" borderId="14" xfId="0" applyFont="1" applyFill="1" applyBorder="1" applyAlignment="1">
      <alignment vertical="top" wrapText="1"/>
    </xf>
    <xf numFmtId="0" fontId="16" fillId="11" borderId="14" xfId="2" applyFont="1" applyFill="1" applyBorder="1" applyAlignment="1">
      <alignment vertical="top" wrapText="1"/>
    </xf>
    <xf numFmtId="0" fontId="16" fillId="11" borderId="14" xfId="0" applyFont="1" applyFill="1" applyBorder="1" applyAlignment="1">
      <alignment vertical="top"/>
    </xf>
    <xf numFmtId="0" fontId="1" fillId="11" borderId="14" xfId="0" applyFont="1" applyFill="1" applyBorder="1" applyAlignment="1">
      <alignment vertical="top" wrapText="1"/>
    </xf>
    <xf numFmtId="0" fontId="1" fillId="11" borderId="14" xfId="0" applyFont="1" applyFill="1" applyBorder="1" applyAlignment="1">
      <alignment vertical="top"/>
    </xf>
    <xf numFmtId="0" fontId="2" fillId="11" borderId="14" xfId="0" applyFont="1" applyFill="1" applyBorder="1" applyAlignment="1">
      <alignment vertical="top" wrapText="1"/>
    </xf>
    <xf numFmtId="0" fontId="16" fillId="11" borderId="14" xfId="1" applyFont="1" applyFill="1" applyBorder="1" applyAlignment="1">
      <alignment vertical="top"/>
    </xf>
    <xf numFmtId="0" fontId="20" fillId="15" borderId="16" xfId="0" applyFont="1" applyFill="1" applyBorder="1" applyAlignment="1">
      <alignment horizontal="left" vertical="top" wrapText="1"/>
    </xf>
    <xf numFmtId="0" fontId="20" fillId="15" borderId="17" xfId="0" applyFont="1" applyFill="1" applyBorder="1" applyAlignment="1">
      <alignment horizontal="left" vertical="top" wrapText="1"/>
    </xf>
    <xf numFmtId="0" fontId="20" fillId="15" borderId="17" xfId="0" applyFont="1" applyFill="1" applyBorder="1" applyAlignment="1">
      <alignment horizontal="left" vertical="top"/>
    </xf>
    <xf numFmtId="0" fontId="21" fillId="3" borderId="18" xfId="0" applyFont="1" applyFill="1" applyBorder="1" applyAlignment="1">
      <alignment horizontal="left" vertical="top" wrapText="1"/>
    </xf>
    <xf numFmtId="0" fontId="21" fillId="3" borderId="18" xfId="0" applyFont="1" applyFill="1" applyBorder="1" applyAlignment="1">
      <alignment horizontal="left" vertical="top"/>
    </xf>
    <xf numFmtId="0" fontId="21" fillId="3" borderId="19" xfId="0" applyFont="1" applyFill="1" applyBorder="1" applyAlignment="1">
      <alignment horizontal="left" vertical="top" wrapText="1"/>
    </xf>
    <xf numFmtId="0" fontId="21" fillId="3" borderId="20" xfId="0" applyFont="1" applyFill="1" applyBorder="1" applyAlignment="1">
      <alignment horizontal="left" vertical="top" wrapText="1"/>
    </xf>
    <xf numFmtId="0" fontId="21" fillId="3" borderId="20" xfId="0" applyFont="1" applyFill="1" applyBorder="1" applyAlignment="1">
      <alignment horizontal="left" vertical="top"/>
    </xf>
    <xf numFmtId="0" fontId="21" fillId="3" borderId="21" xfId="0" applyFont="1" applyFill="1" applyBorder="1" applyAlignment="1">
      <alignment horizontal="left" vertical="top" wrapText="1"/>
    </xf>
    <xf numFmtId="0" fontId="22" fillId="3" borderId="20" xfId="0" applyFont="1" applyFill="1" applyBorder="1" applyAlignment="1">
      <alignment horizontal="left" vertical="top" wrapText="1"/>
    </xf>
    <xf numFmtId="0" fontId="23" fillId="0" borderId="0" xfId="0" applyFont="1" applyAlignment="1">
      <alignment vertical="center"/>
    </xf>
    <xf numFmtId="0" fontId="25" fillId="0" borderId="0" xfId="0" applyFont="1" applyAlignment="1">
      <alignment vertical="center"/>
    </xf>
    <xf numFmtId="0" fontId="1" fillId="15" borderId="1" xfId="0" applyFont="1" applyFill="1" applyBorder="1" applyAlignment="1">
      <alignment vertical="center"/>
    </xf>
    <xf numFmtId="0" fontId="3" fillId="15" borderId="2" xfId="0" applyFont="1" applyFill="1" applyBorder="1" applyAlignment="1">
      <alignment vertical="center"/>
    </xf>
    <xf numFmtId="0" fontId="3" fillId="6" borderId="3" xfId="0" applyFont="1" applyFill="1" applyBorder="1" applyAlignment="1">
      <alignment vertical="center"/>
    </xf>
    <xf numFmtId="0" fontId="4" fillId="8" borderId="4" xfId="0" applyFont="1" applyFill="1" applyBorder="1" applyAlignment="1">
      <alignment vertical="center"/>
    </xf>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2" fillId="0" borderId="0" xfId="0" applyFont="1" applyAlignment="1">
      <alignment horizontal="left" vertical="center" wrapText="1" indent="2"/>
    </xf>
    <xf numFmtId="0" fontId="34" fillId="0" borderId="0" xfId="0" applyFont="1" applyAlignment="1">
      <alignment vertical="center"/>
    </xf>
    <xf numFmtId="0" fontId="35" fillId="0" borderId="0" xfId="0" applyFont="1" applyAlignment="1">
      <alignment vertical="center"/>
    </xf>
    <xf numFmtId="0" fontId="32" fillId="0" borderId="0" xfId="0" applyFont="1" applyAlignment="1">
      <alignment horizontal="left" vertical="center" indent="2"/>
    </xf>
    <xf numFmtId="0" fontId="31" fillId="0" borderId="0" xfId="0" applyFont="1" applyAlignment="1">
      <alignment horizontal="left" vertical="center" indent="2"/>
    </xf>
    <xf numFmtId="0" fontId="37" fillId="0" borderId="0" xfId="0" applyFont="1" applyAlignment="1">
      <alignment vertical="center"/>
    </xf>
    <xf numFmtId="0" fontId="38" fillId="0" borderId="0" xfId="0" applyFont="1" applyAlignment="1">
      <alignment vertical="center"/>
    </xf>
    <xf numFmtId="0" fontId="5" fillId="15" borderId="5" xfId="0" applyFont="1" applyFill="1" applyBorder="1" applyAlignment="1">
      <alignment horizontal="right" vertical="center" wrapText="1"/>
    </xf>
    <xf numFmtId="0" fontId="39" fillId="15" borderId="6" xfId="0" applyFont="1" applyFill="1" applyBorder="1" applyAlignment="1">
      <alignment vertical="center" wrapText="1"/>
    </xf>
    <xf numFmtId="0" fontId="40" fillId="7" borderId="9" xfId="0" applyFont="1" applyFill="1" applyBorder="1" applyAlignment="1">
      <alignment vertical="center" wrapText="1"/>
    </xf>
    <xf numFmtId="0" fontId="40" fillId="6" borderId="10" xfId="0" applyFont="1" applyFill="1" applyBorder="1" applyAlignment="1">
      <alignment vertical="center" wrapText="1"/>
    </xf>
    <xf numFmtId="0" fontId="4" fillId="7" borderId="9" xfId="0" applyFont="1" applyFill="1" applyBorder="1" applyAlignment="1">
      <alignment vertical="center" wrapText="1"/>
    </xf>
    <xf numFmtId="0" fontId="26" fillId="8" borderId="10" xfId="0" applyFont="1" applyFill="1" applyBorder="1" applyAlignment="1">
      <alignment vertical="center" wrapText="1"/>
    </xf>
    <xf numFmtId="0" fontId="4" fillId="7" borderId="23" xfId="0" applyFont="1" applyFill="1" applyBorder="1" applyAlignment="1">
      <alignment vertical="center" wrapText="1"/>
    </xf>
    <xf numFmtId="0" fontId="26" fillId="8" borderId="24" xfId="0" applyFont="1" applyFill="1" applyBorder="1" applyAlignment="1">
      <alignment vertical="center" wrapText="1"/>
    </xf>
    <xf numFmtId="0" fontId="42" fillId="0" borderId="0" xfId="0" applyFont="1" applyAlignment="1">
      <alignment vertical="center"/>
    </xf>
    <xf numFmtId="0" fontId="43" fillId="0" borderId="0" xfId="0" applyFont="1" applyAlignment="1">
      <alignment horizontal="left" vertical="center" indent="2"/>
    </xf>
    <xf numFmtId="0" fontId="21" fillId="0" borderId="0" xfId="0" applyFont="1" applyAlignment="1">
      <alignment vertical="center"/>
    </xf>
    <xf numFmtId="0" fontId="38" fillId="0" borderId="0" xfId="0" applyFont="1"/>
    <xf numFmtId="0" fontId="43" fillId="0" borderId="0" xfId="0" applyFont="1" applyAlignment="1">
      <alignment horizontal="left" vertical="center" wrapText="1" indent="2"/>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49" fillId="0" borderId="0" xfId="0" applyFont="1" applyAlignment="1">
      <alignment vertical="center"/>
    </xf>
    <xf numFmtId="0" fontId="10" fillId="15" borderId="9" xfId="0" applyFont="1" applyFill="1" applyBorder="1" applyAlignment="1">
      <alignment vertical="center" wrapText="1"/>
    </xf>
    <xf numFmtId="0" fontId="10" fillId="15" borderId="10" xfId="0" applyFont="1" applyFill="1" applyBorder="1" applyAlignment="1">
      <alignment vertical="center" wrapText="1"/>
    </xf>
    <xf numFmtId="0" fontId="10" fillId="15" borderId="10" xfId="0" applyFont="1" applyFill="1" applyBorder="1" applyAlignment="1">
      <alignment horizontal="center" vertical="center" wrapText="1"/>
    </xf>
    <xf numFmtId="0" fontId="11" fillId="3" borderId="9" xfId="0" applyFont="1" applyFill="1" applyBorder="1" applyAlignment="1">
      <alignment vertical="center" wrapText="1"/>
    </xf>
    <xf numFmtId="0" fontId="11" fillId="3" borderId="10" xfId="0" applyFont="1" applyFill="1" applyBorder="1" applyAlignment="1">
      <alignment vertical="center" wrapText="1"/>
    </xf>
    <xf numFmtId="0" fontId="11" fillId="3" borderId="10" xfId="0" applyFont="1" applyFill="1" applyBorder="1" applyAlignment="1">
      <alignment horizontal="center" vertical="center" wrapText="1"/>
    </xf>
    <xf numFmtId="0" fontId="11" fillId="7" borderId="9" xfId="0" applyFont="1" applyFill="1" applyBorder="1" applyAlignment="1">
      <alignment horizontal="right" vertical="center" wrapText="1"/>
    </xf>
    <xf numFmtId="0" fontId="11" fillId="8" borderId="10" xfId="0" applyFont="1" applyFill="1" applyBorder="1" applyAlignment="1">
      <alignment vertical="center" wrapText="1"/>
    </xf>
    <xf numFmtId="0" fontId="11" fillId="8" borderId="10" xfId="0" applyFont="1" applyFill="1" applyBorder="1" applyAlignment="1">
      <alignment horizontal="center" vertical="center" wrapText="1"/>
    </xf>
    <xf numFmtId="0" fontId="50" fillId="0" borderId="0" xfId="0" applyFont="1"/>
    <xf numFmtId="0" fontId="51" fillId="15" borderId="5" xfId="0" applyFont="1" applyFill="1" applyBorder="1" applyAlignment="1">
      <alignment vertical="center" wrapText="1"/>
    </xf>
    <xf numFmtId="0" fontId="52" fillId="0" borderId="6" xfId="0" applyFont="1" applyBorder="1" applyAlignment="1">
      <alignment vertical="center" wrapText="1"/>
    </xf>
    <xf numFmtId="0" fontId="51" fillId="15" borderId="6" xfId="0" applyFont="1" applyFill="1" applyBorder="1" applyAlignment="1">
      <alignment vertical="center" wrapText="1"/>
    </xf>
    <xf numFmtId="0" fontId="36" fillId="0" borderId="0" xfId="0" applyFont="1"/>
    <xf numFmtId="0" fontId="23" fillId="0" borderId="0" xfId="0" applyFont="1"/>
    <xf numFmtId="0" fontId="8" fillId="11" borderId="14" xfId="0" applyFont="1" applyFill="1" applyBorder="1" applyAlignment="1">
      <alignment vertical="top" wrapText="1"/>
    </xf>
    <xf numFmtId="9" fontId="8" fillId="11" borderId="14" xfId="0" applyNumberFormat="1" applyFont="1" applyFill="1" applyBorder="1" applyAlignment="1">
      <alignment vertical="top" wrapText="1"/>
    </xf>
    <xf numFmtId="1" fontId="8" fillId="0" borderId="14" xfId="0" applyNumberFormat="1" applyFont="1" applyBorder="1" applyAlignment="1">
      <alignment vertical="top" wrapText="1"/>
    </xf>
    <xf numFmtId="0" fontId="30" fillId="0" borderId="0" xfId="0" applyFont="1"/>
    <xf numFmtId="0" fontId="10" fillId="15" borderId="14" xfId="0" applyFont="1" applyFill="1" applyBorder="1" applyAlignment="1">
      <alignment vertical="top" wrapText="1"/>
    </xf>
    <xf numFmtId="1" fontId="8" fillId="11" borderId="14" xfId="0" applyNumberFormat="1" applyFont="1" applyFill="1" applyBorder="1" applyAlignment="1">
      <alignment vertical="top" wrapText="1"/>
    </xf>
    <xf numFmtId="164" fontId="8" fillId="11" borderId="14" xfId="0" applyNumberFormat="1" applyFont="1" applyFill="1" applyBorder="1" applyAlignment="1">
      <alignment vertical="top" wrapText="1"/>
    </xf>
    <xf numFmtId="14" fontId="8" fillId="9" borderId="14" xfId="0" applyNumberFormat="1" applyFont="1" applyFill="1" applyBorder="1" applyAlignment="1">
      <alignment vertical="top" wrapText="1"/>
    </xf>
    <xf numFmtId="0" fontId="8" fillId="9" borderId="14" xfId="0" applyFont="1" applyFill="1" applyBorder="1" applyAlignment="1">
      <alignment vertical="top" wrapText="1"/>
    </xf>
    <xf numFmtId="0" fontId="0" fillId="2" borderId="0" xfId="0" applyFill="1"/>
    <xf numFmtId="0" fontId="12" fillId="0" borderId="0" xfId="0" applyFont="1" applyAlignment="1">
      <alignment vertical="center"/>
    </xf>
    <xf numFmtId="0" fontId="54" fillId="15" borderId="16" xfId="0" applyFont="1" applyFill="1" applyBorder="1" applyAlignment="1">
      <alignment vertical="center" wrapText="1"/>
    </xf>
    <xf numFmtId="0" fontId="53" fillId="6" borderId="25" xfId="0" applyFont="1" applyFill="1" applyBorder="1" applyAlignment="1">
      <alignment vertical="center" wrapText="1"/>
    </xf>
    <xf numFmtId="0" fontId="22" fillId="6" borderId="25" xfId="0" applyFont="1" applyFill="1" applyBorder="1" applyAlignment="1">
      <alignment vertical="center" wrapText="1"/>
    </xf>
    <xf numFmtId="0" fontId="43" fillId="6" borderId="25" xfId="0" applyFont="1" applyFill="1" applyBorder="1" applyAlignment="1">
      <alignment horizontal="left" vertical="center" wrapText="1" indent="4"/>
    </xf>
    <xf numFmtId="0" fontId="12" fillId="6" borderId="19" xfId="0" applyFont="1" applyFill="1" applyBorder="1" applyAlignment="1">
      <alignment vertical="center" wrapText="1"/>
    </xf>
    <xf numFmtId="0" fontId="55" fillId="15" borderId="20" xfId="0" applyFont="1" applyFill="1" applyBorder="1" applyAlignment="1">
      <alignment vertical="center" wrapText="1"/>
    </xf>
    <xf numFmtId="0" fontId="20" fillId="15" borderId="5" xfId="0" applyFont="1" applyFill="1" applyBorder="1" applyAlignment="1">
      <alignment vertical="center" wrapText="1"/>
    </xf>
    <xf numFmtId="0" fontId="58" fillId="0" borderId="6" xfId="0" applyFont="1" applyBorder="1" applyAlignment="1">
      <alignment vertical="center" wrapText="1"/>
    </xf>
    <xf numFmtId="0" fontId="20" fillId="15" borderId="6" xfId="0" applyFont="1" applyFill="1" applyBorder="1" applyAlignment="1">
      <alignment vertical="center" wrapText="1"/>
    </xf>
    <xf numFmtId="0" fontId="59" fillId="0" borderId="0" xfId="0" applyFont="1"/>
    <xf numFmtId="0" fontId="57" fillId="0" borderId="19" xfId="0" applyFont="1" applyBorder="1" applyAlignment="1">
      <alignment vertical="center" wrapText="1"/>
    </xf>
    <xf numFmtId="0" fontId="60" fillId="15" borderId="27" xfId="0" applyFont="1" applyFill="1" applyBorder="1"/>
    <xf numFmtId="0" fontId="60" fillId="15" borderId="27" xfId="0" applyFont="1" applyFill="1" applyBorder="1" applyAlignment="1">
      <alignment vertical="center" wrapText="1"/>
    </xf>
    <xf numFmtId="14" fontId="53" fillId="6" borderId="27" xfId="0" applyNumberFormat="1" applyFont="1" applyFill="1" applyBorder="1" applyAlignment="1">
      <alignment vertical="center" wrapText="1"/>
    </xf>
    <xf numFmtId="0" fontId="22" fillId="6" borderId="27" xfId="0" applyFont="1" applyFill="1" applyBorder="1" applyAlignment="1">
      <alignment vertical="center" wrapText="1"/>
    </xf>
    <xf numFmtId="14" fontId="22" fillId="6" borderId="27" xfId="0" applyNumberFormat="1" applyFont="1" applyFill="1" applyBorder="1" applyAlignment="1">
      <alignment vertical="center" wrapText="1"/>
    </xf>
    <xf numFmtId="0" fontId="0" fillId="0" borderId="27" xfId="0" applyBorder="1"/>
    <xf numFmtId="0" fontId="56" fillId="15" borderId="19" xfId="0" applyFont="1" applyFill="1" applyBorder="1" applyAlignment="1">
      <alignment vertical="center" wrapText="1"/>
    </xf>
    <xf numFmtId="0" fontId="57" fillId="0" borderId="25" xfId="0" applyFont="1" applyBorder="1" applyAlignment="1">
      <alignment horizontal="left" vertical="center" wrapText="1" indent="4"/>
    </xf>
    <xf numFmtId="0" fontId="57" fillId="0" borderId="19" xfId="0" applyFont="1" applyBorder="1" applyAlignment="1">
      <alignment horizontal="left" vertical="center" wrapText="1" indent="4"/>
    </xf>
    <xf numFmtId="0" fontId="57" fillId="0" borderId="19" xfId="0" applyFont="1" applyBorder="1" applyAlignment="1">
      <alignment horizontal="left" vertical="center" wrapText="1" indent="2"/>
    </xf>
    <xf numFmtId="0" fontId="28" fillId="4" borderId="4" xfId="0" applyFont="1" applyFill="1" applyBorder="1" applyAlignment="1">
      <alignment vertical="center" wrapText="1"/>
    </xf>
    <xf numFmtId="0" fontId="31" fillId="0" borderId="0" xfId="0" applyFont="1" applyAlignment="1">
      <alignment vertical="center" wrapText="1"/>
    </xf>
    <xf numFmtId="0" fontId="34" fillId="16" borderId="28" xfId="0" applyFont="1" applyFill="1" applyBorder="1" applyAlignment="1">
      <alignment vertical="center" wrapText="1"/>
    </xf>
    <xf numFmtId="0" fontId="48" fillId="16" borderId="29" xfId="0" applyFont="1" applyFill="1" applyBorder="1" applyAlignment="1">
      <alignment vertical="center" wrapText="1"/>
    </xf>
    <xf numFmtId="0" fontId="48" fillId="16" borderId="29" xfId="0" applyFont="1" applyFill="1" applyBorder="1" applyAlignment="1">
      <alignment horizontal="left" vertical="center" wrapText="1" indent="2"/>
    </xf>
    <xf numFmtId="0" fontId="32" fillId="16" borderId="29" xfId="0" applyFont="1" applyFill="1" applyBorder="1" applyAlignment="1">
      <alignment horizontal="left" vertical="center" wrapText="1" indent="2"/>
    </xf>
    <xf numFmtId="0" fontId="48" fillId="16" borderId="30" xfId="0" applyFont="1" applyFill="1" applyBorder="1" applyAlignment="1">
      <alignment vertical="center" wrapText="1"/>
    </xf>
    <xf numFmtId="0" fontId="61" fillId="15" borderId="3" xfId="0" applyFont="1" applyFill="1" applyBorder="1" applyAlignment="1">
      <alignment vertical="top" wrapText="1"/>
    </xf>
    <xf numFmtId="0" fontId="61" fillId="15" borderId="4" xfId="0" applyFont="1" applyFill="1" applyBorder="1" applyAlignment="1">
      <alignment vertical="top"/>
    </xf>
    <xf numFmtId="0" fontId="61" fillId="15" borderId="4" xfId="0" applyFont="1" applyFill="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18" fillId="0" borderId="4" xfId="3" applyFill="1" applyBorder="1" applyAlignment="1" applyProtection="1">
      <alignment horizontal="left" vertical="top"/>
    </xf>
    <xf numFmtId="0" fontId="4" fillId="0" borderId="4" xfId="0" applyFont="1" applyBorder="1" applyAlignment="1">
      <alignment horizontal="left" vertical="top"/>
    </xf>
    <xf numFmtId="0" fontId="2" fillId="0" borderId="4" xfId="0" applyFont="1" applyBorder="1" applyAlignment="1">
      <alignment horizontal="left" vertical="top" wrapText="1"/>
    </xf>
    <xf numFmtId="0" fontId="61" fillId="15" borderId="1" xfId="0" applyFont="1" applyFill="1" applyBorder="1" applyAlignment="1">
      <alignment vertical="top" wrapText="1"/>
    </xf>
    <xf numFmtId="0" fontId="61" fillId="15" borderId="2" xfId="0" applyFont="1" applyFill="1" applyBorder="1" applyAlignment="1">
      <alignment vertical="top"/>
    </xf>
    <xf numFmtId="0" fontId="61" fillId="15" borderId="2" xfId="0" applyFont="1" applyFill="1" applyBorder="1" applyAlignment="1">
      <alignment horizontal="left" vertical="top"/>
    </xf>
    <xf numFmtId="0" fontId="61" fillId="15" borderId="14" xfId="0" applyFont="1" applyFill="1" applyBorder="1" applyAlignment="1">
      <alignment vertical="top" wrapText="1"/>
    </xf>
    <xf numFmtId="0" fontId="61" fillId="15" borderId="14" xfId="0" applyFont="1" applyFill="1" applyBorder="1" applyAlignment="1">
      <alignment vertical="top"/>
    </xf>
    <xf numFmtId="0" fontId="61" fillId="15" borderId="14" xfId="0" applyFont="1" applyFill="1" applyBorder="1" applyAlignment="1">
      <alignment horizontal="right" vertical="top" wrapText="1"/>
    </xf>
    <xf numFmtId="0" fontId="2" fillId="0" borderId="14" xfId="0" applyFont="1" applyBorder="1" applyAlignment="1">
      <alignment horizontal="center" vertical="top"/>
    </xf>
    <xf numFmtId="0" fontId="2" fillId="0" borderId="0" xfId="0" applyFont="1" applyAlignment="1">
      <alignment horizontal="center" vertical="top"/>
    </xf>
    <xf numFmtId="0" fontId="2" fillId="11" borderId="14" xfId="0" applyFont="1" applyFill="1" applyBorder="1" applyAlignment="1">
      <alignment horizontal="center" vertical="top"/>
    </xf>
    <xf numFmtId="0" fontId="61" fillId="15" borderId="14" xfId="0" applyFont="1" applyFill="1" applyBorder="1" applyAlignment="1">
      <alignment horizontal="left" vertical="top" wrapText="1"/>
    </xf>
    <xf numFmtId="0" fontId="2" fillId="0" borderId="14" xfId="0" applyFont="1" applyBorder="1" applyAlignment="1">
      <alignment horizontal="left" vertical="top" wrapText="1"/>
    </xf>
    <xf numFmtId="0" fontId="2" fillId="9" borderId="14" xfId="0" applyFont="1" applyFill="1" applyBorder="1" applyAlignment="1">
      <alignment horizontal="left" vertical="top" wrapText="1"/>
    </xf>
    <xf numFmtId="0" fontId="2" fillId="0" borderId="14" xfId="0" applyFont="1" applyBorder="1" applyAlignment="1">
      <alignment horizontal="left" vertical="top"/>
    </xf>
    <xf numFmtId="0" fontId="16" fillId="11" borderId="14" xfId="0" applyFont="1" applyFill="1" applyBorder="1" applyAlignment="1">
      <alignment horizontal="left" vertical="top"/>
    </xf>
    <xf numFmtId="0" fontId="16" fillId="0" borderId="14" xfId="0" applyFont="1" applyBorder="1" applyAlignment="1">
      <alignment horizontal="left" vertical="top"/>
    </xf>
    <xf numFmtId="0" fontId="1" fillId="11" borderId="14" xfId="0" applyFont="1" applyFill="1" applyBorder="1" applyAlignment="1">
      <alignment horizontal="left" vertical="top" wrapText="1"/>
    </xf>
    <xf numFmtId="0" fontId="2" fillId="11" borderId="14" xfId="0" applyFont="1" applyFill="1" applyBorder="1" applyAlignment="1">
      <alignment horizontal="left" vertical="top" wrapText="1"/>
    </xf>
    <xf numFmtId="0" fontId="13" fillId="9" borderId="14" xfId="0" applyFont="1" applyFill="1" applyBorder="1" applyAlignment="1">
      <alignment horizontal="left" vertical="top" wrapText="1"/>
    </xf>
    <xf numFmtId="0" fontId="2" fillId="9" borderId="14" xfId="0" applyFont="1" applyFill="1" applyBorder="1" applyAlignment="1">
      <alignment horizontal="left" vertical="top"/>
    </xf>
    <xf numFmtId="9" fontId="2" fillId="0" borderId="14" xfId="0" applyNumberFormat="1" applyFont="1" applyBorder="1" applyAlignment="1">
      <alignment horizontal="left" vertical="top" wrapText="1"/>
    </xf>
    <xf numFmtId="9" fontId="1" fillId="11" borderId="14" xfId="0" applyNumberFormat="1" applyFont="1" applyFill="1" applyBorder="1" applyAlignment="1">
      <alignment horizontal="left" vertical="top" wrapText="1"/>
    </xf>
    <xf numFmtId="9" fontId="1" fillId="0" borderId="14" xfId="0" applyNumberFormat="1" applyFont="1" applyBorder="1" applyAlignment="1">
      <alignment horizontal="left" vertical="top" wrapText="1"/>
    </xf>
    <xf numFmtId="0" fontId="3" fillId="11" borderId="14" xfId="0" applyFont="1" applyFill="1" applyBorder="1" applyAlignment="1">
      <alignment horizontal="left" vertical="top" wrapText="1"/>
    </xf>
    <xf numFmtId="0" fontId="2" fillId="0" borderId="0" xfId="0" applyFont="1" applyAlignment="1">
      <alignment horizontal="left" vertical="top"/>
    </xf>
    <xf numFmtId="0" fontId="4" fillId="11" borderId="14" xfId="0" applyFont="1" applyFill="1" applyBorder="1" applyAlignment="1">
      <alignment horizontal="left" vertical="top" wrapText="1"/>
    </xf>
    <xf numFmtId="0" fontId="2" fillId="11" borderId="14" xfId="0" applyFont="1" applyFill="1" applyBorder="1" applyAlignment="1">
      <alignment horizontal="left" vertical="top"/>
    </xf>
    <xf numFmtId="0" fontId="2" fillId="14" borderId="14" xfId="0" applyFont="1" applyFill="1" applyBorder="1" applyAlignment="1">
      <alignment vertical="top"/>
    </xf>
    <xf numFmtId="0" fontId="2" fillId="0" borderId="14" xfId="0" applyFont="1" applyBorder="1" applyAlignment="1">
      <alignment vertical="top"/>
    </xf>
    <xf numFmtId="0" fontId="61" fillId="15" borderId="14" xfId="0" applyFont="1" applyFill="1" applyBorder="1" applyAlignment="1">
      <alignment horizontal="center" vertical="top"/>
    </xf>
    <xf numFmtId="0" fontId="2" fillId="14" borderId="14" xfId="0" applyFont="1" applyFill="1" applyBorder="1" applyAlignment="1">
      <alignment horizontal="center" vertical="top"/>
    </xf>
    <xf numFmtId="0" fontId="2" fillId="9" borderId="14" xfId="0" applyFont="1" applyFill="1" applyBorder="1" applyAlignment="1">
      <alignment horizontal="center" vertical="top"/>
    </xf>
    <xf numFmtId="0" fontId="1" fillId="11" borderId="14" xfId="0" applyFont="1" applyFill="1" applyBorder="1" applyAlignment="1">
      <alignment horizontal="center" vertical="top"/>
    </xf>
    <xf numFmtId="0" fontId="2" fillId="11" borderId="15" xfId="0" applyFont="1" applyFill="1" applyBorder="1" applyAlignment="1">
      <alignment horizontal="center" vertical="top"/>
    </xf>
    <xf numFmtId="9" fontId="61" fillId="15" borderId="14" xfId="0" applyNumberFormat="1" applyFont="1" applyFill="1" applyBorder="1" applyAlignment="1">
      <alignment vertical="top"/>
    </xf>
    <xf numFmtId="9" fontId="1" fillId="11" borderId="14" xfId="0" applyNumberFormat="1" applyFont="1" applyFill="1" applyBorder="1" applyAlignment="1">
      <alignment vertical="top"/>
    </xf>
    <xf numFmtId="9" fontId="2" fillId="11" borderId="15" xfId="0" applyNumberFormat="1" applyFont="1" applyFill="1" applyBorder="1" applyAlignment="1">
      <alignment vertical="top"/>
    </xf>
    <xf numFmtId="9" fontId="2" fillId="11" borderId="14" xfId="0" applyNumberFormat="1" applyFont="1" applyFill="1" applyBorder="1" applyAlignment="1">
      <alignment vertical="top"/>
    </xf>
    <xf numFmtId="10" fontId="1" fillId="11" borderId="14" xfId="0" applyNumberFormat="1" applyFont="1" applyFill="1" applyBorder="1" applyAlignment="1">
      <alignment vertical="top"/>
    </xf>
    <xf numFmtId="0" fontId="61" fillId="15" borderId="15" xfId="0" applyFont="1" applyFill="1" applyBorder="1" applyAlignment="1">
      <alignment vertical="top" wrapText="1"/>
    </xf>
    <xf numFmtId="0" fontId="16" fillId="11" borderId="15" xfId="0" applyFont="1" applyFill="1" applyBorder="1" applyAlignment="1">
      <alignment vertical="top"/>
    </xf>
    <xf numFmtId="0" fontId="3" fillId="11" borderId="15" xfId="0" applyFont="1" applyFill="1" applyBorder="1" applyAlignment="1">
      <alignment vertical="top" wrapText="1"/>
    </xf>
    <xf numFmtId="0" fontId="1" fillId="11" borderId="15" xfId="0" applyFont="1" applyFill="1" applyBorder="1" applyAlignment="1">
      <alignment vertical="top" wrapText="1"/>
    </xf>
    <xf numFmtId="0" fontId="2" fillId="9" borderId="15" xfId="0" applyFont="1" applyFill="1" applyBorder="1" applyAlignment="1">
      <alignment vertical="top" wrapText="1"/>
    </xf>
    <xf numFmtId="0" fontId="2" fillId="0" borderId="15" xfId="0" applyFont="1" applyBorder="1" applyAlignment="1">
      <alignment vertical="top" wrapText="1"/>
    </xf>
    <xf numFmtId="0" fontId="1" fillId="0" borderId="15" xfId="0" applyFont="1" applyBorder="1" applyAlignment="1">
      <alignment vertical="top" wrapText="1"/>
    </xf>
    <xf numFmtId="0" fontId="4" fillId="0" borderId="15" xfId="0" applyFont="1" applyBorder="1" applyAlignment="1">
      <alignment vertical="top" wrapText="1"/>
    </xf>
    <xf numFmtId="0" fontId="2" fillId="0" borderId="15" xfId="0" applyFont="1" applyBorder="1" applyAlignment="1">
      <alignment vertical="top"/>
    </xf>
    <xf numFmtId="0" fontId="4" fillId="11" borderId="14" xfId="0" applyFont="1" applyFill="1" applyBorder="1" applyAlignment="1">
      <alignment vertical="top" wrapText="1"/>
    </xf>
    <xf numFmtId="0" fontId="61" fillId="15" borderId="0" xfId="0" applyFont="1" applyFill="1" applyAlignment="1">
      <alignment vertical="top"/>
    </xf>
    <xf numFmtId="0" fontId="62" fillId="15" borderId="14" xfId="0" applyFont="1" applyFill="1" applyBorder="1" applyAlignment="1">
      <alignment vertical="top"/>
    </xf>
    <xf numFmtId="0" fontId="2" fillId="11" borderId="0" xfId="0" applyFont="1" applyFill="1" applyAlignment="1">
      <alignment vertical="top"/>
    </xf>
    <xf numFmtId="0" fontId="21" fillId="3" borderId="18" xfId="0" applyFont="1" applyFill="1" applyBorder="1" applyAlignment="1">
      <alignment horizontal="left" vertical="top" wrapText="1"/>
    </xf>
    <xf numFmtId="0" fontId="21" fillId="3" borderId="19" xfId="0" applyFont="1" applyFill="1" applyBorder="1" applyAlignment="1">
      <alignment horizontal="left" vertical="top" wrapText="1"/>
    </xf>
    <xf numFmtId="0" fontId="21" fillId="3" borderId="18" xfId="0" applyFont="1" applyFill="1" applyBorder="1" applyAlignment="1">
      <alignment horizontal="left" vertical="top"/>
    </xf>
    <xf numFmtId="0" fontId="21" fillId="3" borderId="19" xfId="0" applyFont="1" applyFill="1" applyBorder="1" applyAlignment="1">
      <alignment horizontal="left" vertical="top"/>
    </xf>
    <xf numFmtId="0" fontId="2" fillId="3" borderId="14" xfId="0" applyFont="1" applyFill="1" applyBorder="1" applyAlignment="1">
      <alignment vertical="top" wrapText="1"/>
    </xf>
    <xf numFmtId="0" fontId="57" fillId="0" borderId="26" xfId="0" applyFont="1" applyBorder="1" applyAlignment="1">
      <alignment vertical="center" wrapText="1"/>
    </xf>
    <xf numFmtId="0" fontId="57" fillId="0" borderId="21" xfId="0" applyFont="1" applyBorder="1" applyAlignment="1">
      <alignment vertical="center" wrapText="1"/>
    </xf>
    <xf numFmtId="0" fontId="57" fillId="0" borderId="20"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8" xfId="0" applyFont="1" applyBorder="1" applyAlignment="1">
      <alignment horizontal="left" vertical="center" wrapText="1" indent="4"/>
    </xf>
    <xf numFmtId="0" fontId="57" fillId="0" borderId="19" xfId="0" applyFont="1" applyBorder="1" applyAlignment="1">
      <alignment horizontal="left" vertical="center" wrapText="1" indent="4"/>
    </xf>
    <xf numFmtId="0" fontId="3" fillId="7" borderId="13" xfId="0" applyFont="1" applyFill="1" applyBorder="1" applyAlignment="1">
      <alignment vertical="center" wrapText="1"/>
    </xf>
    <xf numFmtId="0" fontId="3" fillId="7" borderId="9" xfId="0" applyFont="1" applyFill="1" applyBorder="1" applyAlignment="1">
      <alignment vertical="center" wrapText="1"/>
    </xf>
    <xf numFmtId="0" fontId="41" fillId="8" borderId="13" xfId="0" applyFont="1" applyFill="1" applyBorder="1" applyAlignment="1">
      <alignment vertical="center" wrapText="1"/>
    </xf>
    <xf numFmtId="0" fontId="41" fillId="8" borderId="9" xfId="0" applyFont="1" applyFill="1" applyBorder="1" applyAlignment="1">
      <alignment vertical="center" wrapText="1"/>
    </xf>
    <xf numFmtId="0" fontId="3" fillId="7" borderId="23" xfId="0" applyFont="1" applyFill="1" applyBorder="1" applyAlignment="1">
      <alignment vertical="center" wrapText="1"/>
    </xf>
    <xf numFmtId="0" fontId="41" fillId="8" borderId="23" xfId="0" applyFont="1" applyFill="1" applyBorder="1" applyAlignment="1">
      <alignment vertical="center" wrapText="1"/>
    </xf>
    <xf numFmtId="0" fontId="3" fillId="6" borderId="22" xfId="0" applyFont="1" applyFill="1" applyBorder="1" applyAlignment="1">
      <alignment vertical="center"/>
    </xf>
    <xf numFmtId="0" fontId="3" fillId="6" borderId="3" xfId="0" applyFont="1" applyFill="1" applyBorder="1" applyAlignment="1">
      <alignment vertical="center"/>
    </xf>
    <xf numFmtId="0" fontId="4" fillId="4" borderId="22" xfId="0" applyFont="1" applyFill="1" applyBorder="1" applyAlignment="1">
      <alignment vertical="center" wrapText="1"/>
    </xf>
    <xf numFmtId="0" fontId="4" fillId="4" borderId="3" xfId="0" applyFont="1" applyFill="1" applyBorder="1" applyAlignment="1">
      <alignment vertical="center"/>
    </xf>
    <xf numFmtId="0" fontId="2" fillId="17" borderId="0" xfId="0" applyFont="1" applyFill="1" applyAlignment="1">
      <alignment horizontal="left" vertical="top" wrapText="1"/>
    </xf>
  </cellXfs>
  <cellStyles count="4">
    <cellStyle name="God" xfId="1" builtinId="26"/>
    <cellStyle name="Link" xfId="3" builtinId="8"/>
    <cellStyle name="Neutral" xfId="2" builtinId="2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20</xdr:row>
      <xdr:rowOff>38100</xdr:rowOff>
    </xdr:from>
    <xdr:to>
      <xdr:col>3</xdr:col>
      <xdr:colOff>844537</xdr:colOff>
      <xdr:row>42</xdr:row>
      <xdr:rowOff>13929</xdr:rowOff>
    </xdr:to>
    <xdr:pic>
      <xdr:nvPicPr>
        <xdr:cNvPr id="7" name="Billede 6">
          <a:extLst>
            <a:ext uri="{FF2B5EF4-FFF2-40B4-BE49-F238E27FC236}">
              <a16:creationId xmlns:a16="http://schemas.microsoft.com/office/drawing/2014/main" id="{FC108B09-36FE-4789-8549-1D1BA8BA002F}"/>
            </a:ext>
          </a:extLst>
        </xdr:cNvPr>
        <xdr:cNvPicPr>
          <a:picLocks noChangeAspect="1"/>
        </xdr:cNvPicPr>
      </xdr:nvPicPr>
      <xdr:blipFill rotWithShape="1">
        <a:blip xmlns:r="http://schemas.openxmlformats.org/officeDocument/2006/relationships" r:embed="rId1"/>
        <a:srcRect l="25322" t="26523" r="25888" b="10681"/>
        <a:stretch/>
      </xdr:blipFill>
      <xdr:spPr>
        <a:xfrm>
          <a:off x="0" y="6451600"/>
          <a:ext cx="5562587" cy="40271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F36"/>
  <sheetViews>
    <sheetView zoomScaleNormal="100" workbookViewId="0">
      <selection activeCell="B2" sqref="B2"/>
    </sheetView>
  </sheetViews>
  <sheetFormatPr defaultRowHeight="15"/>
  <cols>
    <col min="1" max="1" width="5.5703125" customWidth="1"/>
    <col min="2" max="2" width="32.42578125" customWidth="1"/>
    <col min="3" max="3" width="48.5703125" style="48" customWidth="1"/>
  </cols>
  <sheetData>
    <row r="1" spans="1:6" ht="15.75" thickBot="1">
      <c r="A1" s="176"/>
      <c r="B1" s="177"/>
      <c r="C1" s="178" t="s">
        <v>0</v>
      </c>
    </row>
    <row r="2" spans="1:6" ht="15.75" thickBot="1">
      <c r="A2" s="1" t="s">
        <v>1</v>
      </c>
      <c r="B2" s="2" t="s">
        <v>2</v>
      </c>
      <c r="C2" s="171"/>
    </row>
    <row r="3" spans="1:6" ht="15.75" thickBot="1">
      <c r="A3" s="3" t="s">
        <v>3</v>
      </c>
      <c r="B3" s="4" t="s">
        <v>4</v>
      </c>
      <c r="C3" s="171"/>
      <c r="F3" s="59"/>
    </row>
    <row r="4" spans="1:6" ht="15.75" thickBot="1">
      <c r="A4" s="3" t="s">
        <v>5</v>
      </c>
      <c r="B4" s="4" t="s">
        <v>6</v>
      </c>
      <c r="C4" s="171"/>
      <c r="F4" s="59"/>
    </row>
    <row r="5" spans="1:6" ht="15.75" thickBot="1">
      <c r="A5" s="3" t="s">
        <v>7</v>
      </c>
      <c r="B5" s="4" t="s">
        <v>8</v>
      </c>
      <c r="C5" s="171"/>
      <c r="F5" s="60"/>
    </row>
    <row r="6" spans="1:6" ht="15.75" thickBot="1">
      <c r="A6" s="3" t="s">
        <v>9</v>
      </c>
      <c r="B6" s="4" t="s">
        <v>10</v>
      </c>
      <c r="C6" s="171"/>
      <c r="F6" s="60"/>
    </row>
    <row r="7" spans="1:6" ht="15.75" thickBot="1">
      <c r="A7" s="3" t="s">
        <v>11</v>
      </c>
      <c r="B7" s="4" t="s">
        <v>12</v>
      </c>
      <c r="C7" s="171"/>
    </row>
    <row r="8" spans="1:6" ht="15.75" thickBot="1">
      <c r="A8" s="3" t="s">
        <v>13</v>
      </c>
      <c r="B8" s="4" t="s">
        <v>15</v>
      </c>
      <c r="C8" s="173"/>
    </row>
    <row r="9" spans="1:6" ht="15.75" thickBot="1">
      <c r="A9" s="3" t="s">
        <v>14</v>
      </c>
      <c r="B9" s="4" t="s">
        <v>17</v>
      </c>
      <c r="C9" s="173"/>
    </row>
    <row r="10" spans="1:6" ht="15.75" thickBot="1">
      <c r="A10" s="3" t="s">
        <v>16</v>
      </c>
      <c r="B10" s="4" t="s">
        <v>19</v>
      </c>
      <c r="C10" s="171"/>
    </row>
    <row r="11" spans="1:6" ht="21.75" thickBot="1">
      <c r="A11" s="3" t="s">
        <v>18</v>
      </c>
      <c r="B11" s="4" t="s">
        <v>21</v>
      </c>
      <c r="C11" s="175"/>
    </row>
    <row r="12" spans="1:6" ht="21.75" thickBot="1">
      <c r="A12" s="3" t="s">
        <v>20</v>
      </c>
      <c r="B12" s="4" t="s">
        <v>23</v>
      </c>
      <c r="C12" s="171"/>
    </row>
    <row r="13" spans="1:6" ht="21.75" thickBot="1">
      <c r="A13" s="3" t="s">
        <v>22</v>
      </c>
      <c r="B13" s="4" t="s">
        <v>25</v>
      </c>
      <c r="C13" s="171"/>
    </row>
    <row r="14" spans="1:6" ht="21.75" thickBot="1">
      <c r="A14" s="3" t="s">
        <v>24</v>
      </c>
      <c r="B14" s="5" t="s">
        <v>140</v>
      </c>
      <c r="C14" s="171"/>
    </row>
    <row r="15" spans="1:6" ht="21.75" thickBot="1">
      <c r="A15" s="3" t="s">
        <v>26</v>
      </c>
      <c r="B15" s="5" t="s">
        <v>141</v>
      </c>
      <c r="C15" s="171"/>
    </row>
    <row r="16" spans="1:6" ht="21.75" thickBot="1">
      <c r="A16" s="3" t="s">
        <v>27</v>
      </c>
      <c r="B16" s="4" t="s">
        <v>29</v>
      </c>
      <c r="C16" s="171"/>
    </row>
    <row r="17" spans="1:3" ht="31.5" customHeight="1" thickBot="1">
      <c r="A17" s="3" t="s">
        <v>28</v>
      </c>
      <c r="B17" s="5" t="s">
        <v>142</v>
      </c>
      <c r="C17" s="171"/>
    </row>
    <row r="18" spans="1:3" ht="21.75" thickBot="1">
      <c r="A18" s="3" t="s">
        <v>30</v>
      </c>
      <c r="B18" s="4" t="s">
        <v>32</v>
      </c>
      <c r="C18" s="171"/>
    </row>
    <row r="19" spans="1:3" ht="21.75" thickBot="1">
      <c r="A19" s="3" t="s">
        <v>31</v>
      </c>
      <c r="B19" s="4" t="s">
        <v>34</v>
      </c>
      <c r="C19" s="171"/>
    </row>
    <row r="20" spans="1:3" ht="21.75" thickBot="1">
      <c r="A20" s="3" t="s">
        <v>33</v>
      </c>
      <c r="B20" s="4" t="s">
        <v>36</v>
      </c>
      <c r="C20" s="171"/>
    </row>
    <row r="21" spans="1:3" ht="21.75" thickBot="1">
      <c r="A21" s="3" t="s">
        <v>35</v>
      </c>
      <c r="B21" s="4" t="s">
        <v>53</v>
      </c>
      <c r="C21" s="171"/>
    </row>
    <row r="22" spans="1:3" ht="21.75" thickBot="1">
      <c r="A22" s="43" t="s">
        <v>37</v>
      </c>
      <c r="B22" s="44" t="s">
        <v>111</v>
      </c>
      <c r="C22" s="171"/>
    </row>
    <row r="23" spans="1:3" ht="15.75" thickBot="1">
      <c r="A23" s="168"/>
      <c r="B23" s="169" t="s">
        <v>38</v>
      </c>
      <c r="C23" s="170" t="s">
        <v>39</v>
      </c>
    </row>
    <row r="24" spans="1:3" ht="21.75" thickBot="1">
      <c r="A24" s="3" t="s">
        <v>40</v>
      </c>
      <c r="B24" s="4" t="s">
        <v>41</v>
      </c>
      <c r="C24" s="171"/>
    </row>
    <row r="25" spans="1:3" ht="21.75" thickBot="1">
      <c r="A25" s="3" t="s">
        <v>42</v>
      </c>
      <c r="B25" s="4" t="s">
        <v>134</v>
      </c>
      <c r="C25" s="171"/>
    </row>
    <row r="26" spans="1:3" ht="21.75" thickBot="1">
      <c r="A26" s="3" t="s">
        <v>43</v>
      </c>
      <c r="B26" s="4" t="s">
        <v>135</v>
      </c>
      <c r="C26" s="171"/>
    </row>
    <row r="27" spans="1:3" ht="21.75" thickBot="1">
      <c r="A27" s="3" t="s">
        <v>44</v>
      </c>
      <c r="B27" s="4" t="s">
        <v>107</v>
      </c>
      <c r="C27" s="172"/>
    </row>
    <row r="28" spans="1:3" ht="21.75" thickBot="1">
      <c r="A28" s="3" t="s">
        <v>45</v>
      </c>
      <c r="B28" s="4" t="s">
        <v>104</v>
      </c>
      <c r="C28" s="171"/>
    </row>
    <row r="29" spans="1:3" ht="21.75" thickBot="1">
      <c r="A29" s="3" t="s">
        <v>46</v>
      </c>
      <c r="B29" s="4" t="s">
        <v>136</v>
      </c>
      <c r="C29" s="172"/>
    </row>
    <row r="30" spans="1:3" ht="21.75" thickBot="1">
      <c r="A30" s="3" t="s">
        <v>47</v>
      </c>
      <c r="B30" s="4" t="s">
        <v>137</v>
      </c>
      <c r="C30" s="172"/>
    </row>
    <row r="31" spans="1:3" ht="21.75" thickBot="1">
      <c r="A31" s="3" t="s">
        <v>48</v>
      </c>
      <c r="B31" s="4" t="s">
        <v>105</v>
      </c>
      <c r="C31" s="171"/>
    </row>
    <row r="32" spans="1:3" ht="21.75" thickBot="1">
      <c r="A32" s="3" t="s">
        <v>50</v>
      </c>
      <c r="B32" s="4" t="s">
        <v>106</v>
      </c>
      <c r="C32" s="173"/>
    </row>
    <row r="33" spans="1:3" ht="21.75" thickBot="1">
      <c r="A33" s="3" t="s">
        <v>51</v>
      </c>
      <c r="B33" s="4" t="s">
        <v>49</v>
      </c>
      <c r="C33" s="171"/>
    </row>
    <row r="34" spans="1:3" ht="21.75" thickBot="1">
      <c r="A34" s="3" t="s">
        <v>52</v>
      </c>
      <c r="B34" s="4" t="s">
        <v>143</v>
      </c>
      <c r="C34" s="171"/>
    </row>
    <row r="35" spans="1:3" ht="21.75" thickBot="1">
      <c r="A35" s="3" t="s">
        <v>138</v>
      </c>
      <c r="B35" s="4" t="s">
        <v>144</v>
      </c>
      <c r="C35" s="171"/>
    </row>
    <row r="36" spans="1:3" ht="21.75" thickBot="1">
      <c r="A36" s="3" t="s">
        <v>145</v>
      </c>
      <c r="B36" s="5" t="s">
        <v>103</v>
      </c>
      <c r="C36" s="174"/>
    </row>
  </sheetData>
  <pageMargins left="0.7" right="0.7" top="0.75" bottom="0.75" header="0.3" footer="0.3"/>
  <pageSetup paperSize="9" orientation="portrait" r:id="rId1"/>
  <headerFooter>
    <oddHeader>&amp;CA.Virksomhedsdata</oddHeader>
    <oddFooter>Side &amp;P af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40C4F-3B62-4567-9A3F-B806F0407496}">
  <sheetPr>
    <tabColor theme="4"/>
  </sheetPr>
  <dimension ref="A1:B42"/>
  <sheetViews>
    <sheetView workbookViewId="0">
      <selection activeCell="G20" sqref="G20"/>
    </sheetView>
  </sheetViews>
  <sheetFormatPr defaultRowHeight="15"/>
  <cols>
    <col min="1" max="1" width="18" customWidth="1"/>
    <col min="2" max="2" width="66.28515625" customWidth="1"/>
  </cols>
  <sheetData>
    <row r="1" spans="1:2" ht="19.5">
      <c r="A1" s="81" t="s">
        <v>922</v>
      </c>
    </row>
    <row r="2" spans="1:2" ht="15.75" thickBot="1">
      <c r="A2" s="82"/>
    </row>
    <row r="3" spans="1:2" ht="15.75" thickBot="1">
      <c r="A3" s="83"/>
      <c r="B3" s="84" t="s">
        <v>0</v>
      </c>
    </row>
    <row r="4" spans="1:2" ht="15.75" thickBot="1">
      <c r="A4" s="85" t="s">
        <v>746</v>
      </c>
      <c r="B4" s="86" t="s">
        <v>747</v>
      </c>
    </row>
    <row r="5" spans="1:2" ht="15.75" thickBot="1">
      <c r="A5" s="85" t="s">
        <v>97</v>
      </c>
      <c r="B5" s="86" t="s">
        <v>747</v>
      </c>
    </row>
    <row r="6" spans="1:2" ht="15.75" thickBot="1">
      <c r="A6" s="85" t="s">
        <v>72</v>
      </c>
      <c r="B6" s="86" t="s">
        <v>747</v>
      </c>
    </row>
    <row r="7" spans="1:2" ht="26.25" thickBot="1">
      <c r="A7" s="85" t="s">
        <v>748</v>
      </c>
      <c r="B7" s="161" t="s">
        <v>921</v>
      </c>
    </row>
    <row r="8" spans="1:2" ht="19.5">
      <c r="A8" s="87"/>
    </row>
    <row r="9" spans="1:2">
      <c r="B9" s="88" t="s">
        <v>749</v>
      </c>
    </row>
    <row r="10" spans="1:2">
      <c r="B10" s="89" t="s">
        <v>750</v>
      </c>
    </row>
    <row r="11" spans="1:2">
      <c r="B11" s="89"/>
    </row>
    <row r="12" spans="1:2" ht="51">
      <c r="B12" s="90" t="s">
        <v>751</v>
      </c>
    </row>
    <row r="13" spans="1:2" ht="51">
      <c r="B13" s="90" t="s">
        <v>752</v>
      </c>
    </row>
    <row r="14" spans="1:2">
      <c r="B14" s="91"/>
    </row>
    <row r="15" spans="1:2">
      <c r="B15" s="88" t="s">
        <v>753</v>
      </c>
    </row>
    <row r="16" spans="1:2">
      <c r="B16" s="92" t="s">
        <v>754</v>
      </c>
    </row>
    <row r="18" spans="2:2" ht="25.5">
      <c r="B18" s="90" t="s">
        <v>916</v>
      </c>
    </row>
    <row r="20" spans="2:2" ht="25.5">
      <c r="B20" s="90" t="s">
        <v>755</v>
      </c>
    </row>
    <row r="22" spans="2:2" ht="25.5">
      <c r="B22" s="90" t="s">
        <v>918</v>
      </c>
    </row>
    <row r="23" spans="2:2">
      <c r="B23" s="94"/>
    </row>
    <row r="24" spans="2:2" ht="25.5">
      <c r="B24" s="90" t="s">
        <v>917</v>
      </c>
    </row>
    <row r="26" spans="2:2">
      <c r="B26" s="93" t="s">
        <v>756</v>
      </c>
    </row>
    <row r="28" spans="2:2" ht="25.5">
      <c r="B28" s="90" t="s">
        <v>757</v>
      </c>
    </row>
    <row r="30" spans="2:2" ht="38.25">
      <c r="B30" s="90" t="s">
        <v>919</v>
      </c>
    </row>
    <row r="32" spans="2:2" ht="25.5">
      <c r="B32" s="90" t="s">
        <v>758</v>
      </c>
    </row>
    <row r="33" spans="2:2">
      <c r="B33" s="94"/>
    </row>
    <row r="34" spans="2:2" ht="25.5">
      <c r="B34" s="90" t="s">
        <v>759</v>
      </c>
    </row>
    <row r="36" spans="2:2">
      <c r="B36" s="93" t="s">
        <v>760</v>
      </c>
    </row>
    <row r="38" spans="2:2" ht="38.25">
      <c r="B38" s="90" t="s">
        <v>761</v>
      </c>
    </row>
    <row r="40" spans="2:2" ht="38.25">
      <c r="B40" s="90" t="s">
        <v>920</v>
      </c>
    </row>
    <row r="42" spans="2:2">
      <c r="B42" s="93" t="s">
        <v>762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0680F8-F2E3-40A3-A1EE-909A8C926341}">
  <sheetPr>
    <tabColor rgb="FF0070C0"/>
  </sheetPr>
  <dimension ref="A1:A17"/>
  <sheetViews>
    <sheetView topLeftCell="A4" workbookViewId="0">
      <selection activeCell="C12" sqref="C12"/>
    </sheetView>
  </sheetViews>
  <sheetFormatPr defaultRowHeight="15"/>
  <cols>
    <col min="1" max="1" width="93.28515625" customWidth="1"/>
  </cols>
  <sheetData>
    <row r="1" spans="1:1" ht="18">
      <c r="A1" s="81" t="s">
        <v>931</v>
      </c>
    </row>
    <row r="2" spans="1:1">
      <c r="A2" s="89"/>
    </row>
    <row r="3" spans="1:1" ht="25.5">
      <c r="A3" s="162" t="s">
        <v>932</v>
      </c>
    </row>
    <row r="4" spans="1:1">
      <c r="A4" s="89"/>
    </row>
    <row r="5" spans="1:1" ht="15.75" thickBot="1">
      <c r="A5" s="89"/>
    </row>
    <row r="6" spans="1:1" ht="15.75" thickTop="1">
      <c r="A6" s="163" t="s">
        <v>927</v>
      </c>
    </row>
    <row r="7" spans="1:1" ht="51">
      <c r="A7" s="164" t="s">
        <v>928</v>
      </c>
    </row>
    <row r="8" spans="1:1" ht="79.5" customHeight="1">
      <c r="A8" s="164" t="s">
        <v>929</v>
      </c>
    </row>
    <row r="9" spans="1:1" ht="25.5">
      <c r="A9" s="164" t="s">
        <v>939</v>
      </c>
    </row>
    <row r="10" spans="1:1" ht="25.5">
      <c r="A10" s="165" t="s">
        <v>934</v>
      </c>
    </row>
    <row r="11" spans="1:1" ht="34.9" customHeight="1">
      <c r="A11" s="165" t="s">
        <v>933</v>
      </c>
    </row>
    <row r="12" spans="1:1" ht="51">
      <c r="A12" s="165" t="s">
        <v>935</v>
      </c>
    </row>
    <row r="13" spans="1:1" ht="76.5">
      <c r="A13" s="165" t="s">
        <v>936</v>
      </c>
    </row>
    <row r="14" spans="1:1" ht="63" customHeight="1">
      <c r="A14" s="166" t="s">
        <v>937</v>
      </c>
    </row>
    <row r="15" spans="1:1" ht="51">
      <c r="A15" s="165" t="s">
        <v>938</v>
      </c>
    </row>
    <row r="16" spans="1:1" ht="26.25" thickBot="1">
      <c r="A16" s="167" t="s">
        <v>930</v>
      </c>
    </row>
    <row r="17" ht="15.75" thickTop="1"/>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01035-74B4-4E54-828E-48284F7CD4BA}">
  <dimension ref="B2:B4"/>
  <sheetViews>
    <sheetView workbookViewId="0">
      <selection activeCell="C8" sqref="C8"/>
    </sheetView>
  </sheetViews>
  <sheetFormatPr defaultRowHeight="15"/>
  <sheetData>
    <row r="2" spans="2:2">
      <c r="B2" t="s">
        <v>59</v>
      </c>
    </row>
    <row r="3" spans="2:2">
      <c r="B3" t="s">
        <v>122</v>
      </c>
    </row>
    <row r="4" spans="2:2">
      <c r="B4" t="s">
        <v>940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CDEAF-081E-4169-BD31-13549C6D6F62}">
  <dimension ref="A1:D17"/>
  <sheetViews>
    <sheetView workbookViewId="0">
      <selection activeCell="B20" sqref="B20"/>
    </sheetView>
  </sheetViews>
  <sheetFormatPr defaultRowHeight="15"/>
  <cols>
    <col min="1" max="1" width="5" customWidth="1"/>
    <col min="2" max="2" width="12.7109375" customWidth="1"/>
    <col min="3" max="3" width="49.7109375" customWidth="1"/>
    <col min="4" max="4" width="12.7109375" customWidth="1"/>
  </cols>
  <sheetData>
    <row r="1" spans="1:4" ht="15.75" thickBot="1">
      <c r="A1" s="71"/>
      <c r="B1" s="72"/>
      <c r="C1" s="72" t="s">
        <v>677</v>
      </c>
      <c r="D1" s="73" t="s">
        <v>55</v>
      </c>
    </row>
    <row r="2" spans="1:4" ht="34.5" thickBot="1">
      <c r="A2" s="74" t="s">
        <v>678</v>
      </c>
      <c r="B2" s="74" t="s">
        <v>54</v>
      </c>
      <c r="C2" s="74" t="s">
        <v>679</v>
      </c>
      <c r="D2" s="75" t="s">
        <v>58</v>
      </c>
    </row>
    <row r="3" spans="1:4" ht="23.25" thickBot="1">
      <c r="A3" s="74" t="s">
        <v>680</v>
      </c>
      <c r="B3" s="74" t="s">
        <v>54</v>
      </c>
      <c r="C3" s="74" t="s">
        <v>681</v>
      </c>
      <c r="D3" s="75" t="s">
        <v>58</v>
      </c>
    </row>
    <row r="4" spans="1:4" ht="45">
      <c r="A4" s="74" t="s">
        <v>682</v>
      </c>
      <c r="B4" s="74" t="s">
        <v>683</v>
      </c>
      <c r="C4" s="74" t="s">
        <v>684</v>
      </c>
      <c r="D4" s="75" t="s">
        <v>58</v>
      </c>
    </row>
    <row r="5" spans="1:4" ht="34.5" thickBot="1">
      <c r="A5" s="76" t="s">
        <v>685</v>
      </c>
      <c r="B5" s="77" t="s">
        <v>61</v>
      </c>
      <c r="C5" s="77" t="s">
        <v>686</v>
      </c>
      <c r="D5" s="78" t="s">
        <v>58</v>
      </c>
    </row>
    <row r="6" spans="1:4" ht="34.5" thickBot="1">
      <c r="A6" s="76" t="s">
        <v>687</v>
      </c>
      <c r="B6" s="77" t="s">
        <v>62</v>
      </c>
      <c r="C6" s="77" t="s">
        <v>688</v>
      </c>
      <c r="D6" s="78" t="s">
        <v>58</v>
      </c>
    </row>
    <row r="7" spans="1:4" ht="45.75" thickBot="1">
      <c r="A7" s="74" t="s">
        <v>689</v>
      </c>
      <c r="B7" s="74" t="s">
        <v>690</v>
      </c>
      <c r="C7" s="74" t="s">
        <v>691</v>
      </c>
      <c r="D7" s="75" t="s">
        <v>58</v>
      </c>
    </row>
    <row r="8" spans="1:4" ht="23.25" thickBot="1">
      <c r="A8" s="74" t="s">
        <v>692</v>
      </c>
      <c r="B8" s="74" t="s">
        <v>693</v>
      </c>
      <c r="C8" s="74" t="s">
        <v>694</v>
      </c>
      <c r="D8" s="75" t="s">
        <v>58</v>
      </c>
    </row>
    <row r="9" spans="1:4" ht="33.75">
      <c r="A9" s="74" t="s">
        <v>695</v>
      </c>
      <c r="B9" s="74" t="s">
        <v>64</v>
      </c>
      <c r="C9" s="74" t="s">
        <v>696</v>
      </c>
      <c r="D9" s="75" t="s">
        <v>58</v>
      </c>
    </row>
    <row r="10" spans="1:4" ht="34.5" thickBot="1">
      <c r="A10" s="76" t="s">
        <v>697</v>
      </c>
      <c r="B10" s="77" t="s">
        <v>65</v>
      </c>
      <c r="C10" s="77" t="s">
        <v>698</v>
      </c>
      <c r="D10" s="78" t="s">
        <v>58</v>
      </c>
    </row>
    <row r="11" spans="1:4" ht="22.5">
      <c r="A11" s="227" t="s">
        <v>699</v>
      </c>
      <c r="B11" s="227" t="s">
        <v>66</v>
      </c>
      <c r="C11" s="79" t="s">
        <v>700</v>
      </c>
      <c r="D11" s="229" t="s">
        <v>58</v>
      </c>
    </row>
    <row r="12" spans="1:4" ht="15.75" thickBot="1">
      <c r="A12" s="228"/>
      <c r="B12" s="228"/>
      <c r="C12" s="80" t="s">
        <v>701</v>
      </c>
      <c r="D12" s="230"/>
    </row>
    <row r="13" spans="1:4" ht="34.5" thickBot="1">
      <c r="A13" s="76" t="s">
        <v>702</v>
      </c>
      <c r="B13" s="77" t="s">
        <v>66</v>
      </c>
      <c r="C13" s="77" t="s">
        <v>703</v>
      </c>
      <c r="D13" s="78" t="s">
        <v>58</v>
      </c>
    </row>
    <row r="14" spans="1:4" ht="23.25" thickBot="1">
      <c r="A14" s="76" t="s">
        <v>704</v>
      </c>
      <c r="B14" s="77" t="s">
        <v>214</v>
      </c>
      <c r="C14" s="77" t="s">
        <v>705</v>
      </c>
      <c r="D14" s="78" t="s">
        <v>58</v>
      </c>
    </row>
    <row r="15" spans="1:4" ht="23.25" thickBot="1">
      <c r="A15" s="76" t="s">
        <v>706</v>
      </c>
      <c r="B15" s="77" t="s">
        <v>340</v>
      </c>
      <c r="C15" s="77" t="s">
        <v>707</v>
      </c>
      <c r="D15" s="78" t="s">
        <v>58</v>
      </c>
    </row>
    <row r="16" spans="1:4" ht="45.75" thickBot="1">
      <c r="A16" s="76" t="s">
        <v>708</v>
      </c>
      <c r="B16" s="77" t="s">
        <v>348</v>
      </c>
      <c r="C16" s="77" t="s">
        <v>709</v>
      </c>
      <c r="D16" s="78" t="s">
        <v>58</v>
      </c>
    </row>
    <row r="17" spans="1:4" ht="23.25" thickBot="1">
      <c r="A17" s="76" t="s">
        <v>710</v>
      </c>
      <c r="B17" s="77" t="s">
        <v>711</v>
      </c>
      <c r="C17" s="77" t="s">
        <v>712</v>
      </c>
      <c r="D17" s="78" t="s">
        <v>58</v>
      </c>
    </row>
  </sheetData>
  <mergeCells count="3">
    <mergeCell ref="A11:A12"/>
    <mergeCell ref="B11:B12"/>
    <mergeCell ref="D11:D1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228"/>
  <sheetViews>
    <sheetView tabSelected="1" zoomScaleNormal="100" workbookViewId="0">
      <selection activeCell="L1" sqref="L1:M7"/>
    </sheetView>
  </sheetViews>
  <sheetFormatPr defaultColWidth="23.28515625" defaultRowHeight="15"/>
  <cols>
    <col min="1" max="1" width="6.5703125" style="6" customWidth="1"/>
    <col min="2" max="2" width="24.7109375" style="6" customWidth="1"/>
    <col min="3" max="3" width="34.28515625" customWidth="1"/>
    <col min="4" max="4" width="13.28515625" style="6" customWidth="1"/>
    <col min="5" max="5" width="7.42578125" style="56" customWidth="1"/>
    <col min="6" max="6" width="23.28515625" style="199"/>
    <col min="7" max="7" width="7.28515625" style="183" customWidth="1"/>
    <col min="8" max="8" width="6.28515625" style="183" customWidth="1"/>
    <col min="9" max="10" width="4.28515625" style="56" customWidth="1"/>
    <col min="11" max="11" width="4.7109375" style="56" customWidth="1"/>
    <col min="12" max="16384" width="23.28515625" style="6"/>
  </cols>
  <sheetData>
    <row r="1" spans="1:13" s="12" customFormat="1" ht="10.5">
      <c r="A1" s="179">
        <v>1</v>
      </c>
      <c r="B1" s="179" t="s">
        <v>54</v>
      </c>
      <c r="C1" s="179" t="s">
        <v>54</v>
      </c>
      <c r="D1" s="180" t="s">
        <v>55</v>
      </c>
      <c r="E1" s="179" t="s">
        <v>56</v>
      </c>
      <c r="F1" s="185" t="s">
        <v>57</v>
      </c>
      <c r="G1" s="204" t="s">
        <v>740</v>
      </c>
      <c r="H1" s="204" t="s">
        <v>741</v>
      </c>
      <c r="I1" s="209" t="s">
        <v>742</v>
      </c>
      <c r="J1" s="180" t="s">
        <v>152</v>
      </c>
      <c r="K1" s="224" t="s">
        <v>959</v>
      </c>
      <c r="L1" s="249" t="s">
        <v>962</v>
      </c>
      <c r="M1" s="249"/>
    </row>
    <row r="2" spans="1:13" ht="10.5">
      <c r="A2" s="51" t="s">
        <v>168</v>
      </c>
      <c r="B2" s="51" t="s">
        <v>565</v>
      </c>
      <c r="C2" s="51" t="s">
        <v>720</v>
      </c>
      <c r="D2" s="52" t="s">
        <v>58</v>
      </c>
      <c r="E2" s="203"/>
      <c r="F2" s="186"/>
      <c r="G2" s="205"/>
      <c r="H2" s="205"/>
      <c r="I2" s="202"/>
      <c r="J2" s="202" t="s">
        <v>153</v>
      </c>
      <c r="K2" s="202" t="s">
        <v>954</v>
      </c>
      <c r="L2" s="249"/>
      <c r="M2" s="249"/>
    </row>
    <row r="3" spans="1:13" ht="21">
      <c r="A3" s="51" t="s">
        <v>169</v>
      </c>
      <c r="B3" s="51" t="s">
        <v>566</v>
      </c>
      <c r="C3" s="53" t="s">
        <v>227</v>
      </c>
      <c r="D3" s="52" t="s">
        <v>58</v>
      </c>
      <c r="E3" s="203"/>
      <c r="F3" s="186"/>
      <c r="G3" s="205"/>
      <c r="H3" s="205"/>
      <c r="I3" s="202"/>
      <c r="J3" s="202" t="s">
        <v>153</v>
      </c>
      <c r="K3" s="202" t="s">
        <v>955</v>
      </c>
      <c r="L3" s="249"/>
      <c r="M3" s="249"/>
    </row>
    <row r="4" spans="1:13" ht="21.4" customHeight="1">
      <c r="A4" s="51" t="s">
        <v>363</v>
      </c>
      <c r="B4" s="51" t="s">
        <v>567</v>
      </c>
      <c r="C4" s="51" t="s">
        <v>228</v>
      </c>
      <c r="D4" s="52" t="s">
        <v>58</v>
      </c>
      <c r="E4" s="203"/>
      <c r="F4" s="186"/>
      <c r="G4" s="205"/>
      <c r="H4" s="205"/>
      <c r="I4" s="202"/>
      <c r="J4" s="202" t="s">
        <v>153</v>
      </c>
      <c r="K4" s="202" t="s">
        <v>955</v>
      </c>
      <c r="L4" s="249"/>
      <c r="M4" s="249"/>
    </row>
    <row r="5" spans="1:13" ht="21">
      <c r="A5" s="51" t="s">
        <v>170</v>
      </c>
      <c r="B5" s="51" t="s">
        <v>568</v>
      </c>
      <c r="C5" s="51" t="s">
        <v>229</v>
      </c>
      <c r="D5" s="52" t="s">
        <v>58</v>
      </c>
      <c r="E5" s="203"/>
      <c r="F5" s="186"/>
      <c r="G5" s="205"/>
      <c r="H5" s="205"/>
      <c r="I5" s="202"/>
      <c r="J5" s="202" t="s">
        <v>153</v>
      </c>
      <c r="K5" s="202" t="s">
        <v>955</v>
      </c>
      <c r="L5" s="249"/>
      <c r="M5" s="249"/>
    </row>
    <row r="6" spans="1:13" ht="21">
      <c r="A6" s="51" t="s">
        <v>171</v>
      </c>
      <c r="B6" s="51" t="s">
        <v>147</v>
      </c>
      <c r="C6" s="51" t="s">
        <v>230</v>
      </c>
      <c r="D6" s="52" t="s">
        <v>58</v>
      </c>
      <c r="E6" s="203"/>
      <c r="F6" s="186"/>
      <c r="G6" s="205"/>
      <c r="H6" s="205"/>
      <c r="I6" s="202"/>
      <c r="J6" s="202" t="s">
        <v>153</v>
      </c>
      <c r="K6" s="202" t="s">
        <v>954</v>
      </c>
      <c r="L6" s="249"/>
      <c r="M6" s="249"/>
    </row>
    <row r="7" spans="1:13" ht="21">
      <c r="A7" s="51" t="s">
        <v>172</v>
      </c>
      <c r="B7" s="51" t="s">
        <v>226</v>
      </c>
      <c r="C7" s="51" t="s">
        <v>231</v>
      </c>
      <c r="D7" s="52" t="s">
        <v>58</v>
      </c>
      <c r="E7" s="203"/>
      <c r="F7" s="186"/>
      <c r="G7" s="205"/>
      <c r="H7" s="205"/>
      <c r="I7" s="202"/>
      <c r="J7" s="202" t="s">
        <v>153</v>
      </c>
      <c r="K7" s="202" t="s">
        <v>955</v>
      </c>
      <c r="L7" s="249"/>
      <c r="M7" s="249"/>
    </row>
    <row r="8" spans="1:13" ht="12" customHeight="1">
      <c r="A8" s="179">
        <v>2</v>
      </c>
      <c r="B8" s="179" t="s">
        <v>718</v>
      </c>
      <c r="C8" s="179" t="s">
        <v>718</v>
      </c>
      <c r="D8" s="180" t="s">
        <v>55</v>
      </c>
      <c r="E8" s="214" t="s">
        <v>56</v>
      </c>
      <c r="F8" s="185" t="s">
        <v>57</v>
      </c>
      <c r="G8" s="204">
        <f>SUM(G16:G18)</f>
        <v>0</v>
      </c>
      <c r="H8" s="204">
        <f>SUM(H16:H18)</f>
        <v>13</v>
      </c>
      <c r="I8" s="209">
        <f>G8/H8</f>
        <v>0</v>
      </c>
      <c r="J8" s="180" t="s">
        <v>152</v>
      </c>
      <c r="K8" s="225" t="s">
        <v>954</v>
      </c>
    </row>
    <row r="9" spans="1:13" ht="21">
      <c r="A9" s="51" t="s">
        <v>173</v>
      </c>
      <c r="B9" s="51" t="s">
        <v>713</v>
      </c>
      <c r="C9" s="51" t="s">
        <v>232</v>
      </c>
      <c r="D9" s="52" t="s">
        <v>58</v>
      </c>
      <c r="E9" s="203"/>
      <c r="F9" s="187"/>
      <c r="G9" s="205"/>
      <c r="H9" s="205"/>
      <c r="I9" s="202"/>
      <c r="J9" s="202" t="s">
        <v>153</v>
      </c>
      <c r="K9" s="202" t="s">
        <v>955</v>
      </c>
    </row>
    <row r="10" spans="1:13" ht="21">
      <c r="A10" s="51" t="s">
        <v>174</v>
      </c>
      <c r="B10" s="51" t="s">
        <v>714</v>
      </c>
      <c r="C10" s="51" t="s">
        <v>233</v>
      </c>
      <c r="D10" s="52" t="s">
        <v>58</v>
      </c>
      <c r="E10" s="203"/>
      <c r="F10" s="187"/>
      <c r="G10" s="205"/>
      <c r="H10" s="205"/>
      <c r="I10" s="202"/>
      <c r="J10" s="202" t="s">
        <v>153</v>
      </c>
      <c r="K10" s="202" t="s">
        <v>955</v>
      </c>
    </row>
    <row r="11" spans="1:13" s="12" customFormat="1" ht="21">
      <c r="A11" s="51" t="s">
        <v>175</v>
      </c>
      <c r="B11" s="51" t="s">
        <v>715</v>
      </c>
      <c r="C11" s="51" t="s">
        <v>234</v>
      </c>
      <c r="D11" s="52" t="s">
        <v>58</v>
      </c>
      <c r="E11" s="203"/>
      <c r="F11" s="187"/>
      <c r="G11" s="205"/>
      <c r="H11" s="205"/>
      <c r="I11" s="202"/>
      <c r="J11" s="202" t="s">
        <v>153</v>
      </c>
      <c r="K11" s="202" t="s">
        <v>955</v>
      </c>
    </row>
    <row r="12" spans="1:13" ht="31.5">
      <c r="A12" s="61" t="s">
        <v>212</v>
      </c>
      <c r="B12" s="61" t="s">
        <v>716</v>
      </c>
      <c r="C12" s="61" t="s">
        <v>235</v>
      </c>
      <c r="D12" s="62" t="s">
        <v>58</v>
      </c>
      <c r="E12" s="203"/>
      <c r="F12" s="188"/>
      <c r="G12" s="205"/>
      <c r="H12" s="205"/>
      <c r="I12" s="202"/>
      <c r="J12" s="202" t="s">
        <v>153</v>
      </c>
      <c r="K12" s="202" t="s">
        <v>955</v>
      </c>
    </row>
    <row r="13" spans="1:13" ht="31.5">
      <c r="A13" s="61" t="s">
        <v>236</v>
      </c>
      <c r="B13" s="61" t="s">
        <v>717</v>
      </c>
      <c r="C13" s="61" t="s">
        <v>238</v>
      </c>
      <c r="D13" s="62" t="s">
        <v>58</v>
      </c>
      <c r="E13" s="203"/>
      <c r="F13" s="188"/>
      <c r="G13" s="205"/>
      <c r="H13" s="205"/>
      <c r="I13" s="202"/>
      <c r="J13" s="202" t="s">
        <v>153</v>
      </c>
      <c r="K13" s="202" t="s">
        <v>955</v>
      </c>
    </row>
    <row r="14" spans="1:13" ht="31.5">
      <c r="A14" s="61" t="s">
        <v>237</v>
      </c>
      <c r="B14" s="61" t="s">
        <v>365</v>
      </c>
      <c r="C14" s="61" t="s">
        <v>239</v>
      </c>
      <c r="D14" s="62" t="s">
        <v>58</v>
      </c>
      <c r="E14" s="203"/>
      <c r="F14" s="188"/>
      <c r="G14" s="205"/>
      <c r="H14" s="205"/>
      <c r="I14" s="202"/>
      <c r="J14" s="202" t="s">
        <v>153</v>
      </c>
      <c r="K14" s="202" t="s">
        <v>955</v>
      </c>
    </row>
    <row r="15" spans="1:13" ht="10.5">
      <c r="A15" s="63">
        <v>2</v>
      </c>
      <c r="B15" s="63" t="s">
        <v>240</v>
      </c>
      <c r="C15" s="63" t="s">
        <v>240</v>
      </c>
      <c r="D15" s="70" t="s">
        <v>55</v>
      </c>
      <c r="E15" s="215" t="s">
        <v>56</v>
      </c>
      <c r="F15" s="189" t="s">
        <v>57</v>
      </c>
      <c r="G15" s="184"/>
      <c r="H15" s="184"/>
      <c r="I15" s="58"/>
      <c r="J15" s="58" t="s">
        <v>152</v>
      </c>
      <c r="K15" s="58" t="s">
        <v>954</v>
      </c>
    </row>
    <row r="16" spans="1:13" ht="21">
      <c r="A16" s="61" t="s">
        <v>241</v>
      </c>
      <c r="B16" s="61" t="s">
        <v>366</v>
      </c>
      <c r="C16" s="61" t="s">
        <v>737</v>
      </c>
      <c r="D16" s="62" t="s">
        <v>569</v>
      </c>
      <c r="E16" s="203"/>
      <c r="F16" s="190"/>
      <c r="G16" s="182">
        <f>IF(E16="Ja",H16,0)</f>
        <v>0</v>
      </c>
      <c r="H16" s="182">
        <f>IF(E16="Ikke relevant",0,5)</f>
        <v>5</v>
      </c>
      <c r="I16" s="202"/>
      <c r="J16" s="202" t="s">
        <v>146</v>
      </c>
      <c r="K16" s="202" t="s">
        <v>955</v>
      </c>
    </row>
    <row r="17" spans="1:11" ht="21">
      <c r="A17" s="61" t="s">
        <v>242</v>
      </c>
      <c r="B17" s="61" t="s">
        <v>367</v>
      </c>
      <c r="C17" s="61" t="s">
        <v>738</v>
      </c>
      <c r="D17" s="62" t="s">
        <v>569</v>
      </c>
      <c r="E17" s="203"/>
      <c r="F17" s="190"/>
      <c r="G17" s="182">
        <f>IF(E17="Ja",H17,0)</f>
        <v>0</v>
      </c>
      <c r="H17" s="182">
        <f>IF(E17="Ikke relevant",0,5)</f>
        <v>5</v>
      </c>
      <c r="I17" s="202"/>
      <c r="J17" s="202" t="s">
        <v>146</v>
      </c>
      <c r="K17" s="202" t="s">
        <v>955</v>
      </c>
    </row>
    <row r="18" spans="1:11" ht="21">
      <c r="A18" s="61" t="s">
        <v>243</v>
      </c>
      <c r="B18" s="61" t="s">
        <v>368</v>
      </c>
      <c r="C18" s="61" t="s">
        <v>739</v>
      </c>
      <c r="D18" s="62" t="s">
        <v>570</v>
      </c>
      <c r="E18" s="203"/>
      <c r="F18" s="190"/>
      <c r="G18" s="182">
        <f>IF(E18="Ja",H18,0)</f>
        <v>0</v>
      </c>
      <c r="H18" s="182">
        <f>IF(E18="Ikke relevant",0,3)</f>
        <v>3</v>
      </c>
      <c r="I18" s="202"/>
      <c r="J18" s="202" t="s">
        <v>146</v>
      </c>
      <c r="K18" s="202" t="s">
        <v>955</v>
      </c>
    </row>
    <row r="19" spans="1:11" ht="10.5">
      <c r="A19" s="179">
        <v>3</v>
      </c>
      <c r="B19" s="179" t="s">
        <v>61</v>
      </c>
      <c r="C19" s="179" t="s">
        <v>61</v>
      </c>
      <c r="D19" s="180" t="s">
        <v>55</v>
      </c>
      <c r="E19" s="214" t="s">
        <v>56</v>
      </c>
      <c r="F19" s="185" t="s">
        <v>57</v>
      </c>
      <c r="G19" s="204">
        <f>SUM(G20:G29)</f>
        <v>0</v>
      </c>
      <c r="H19" s="204">
        <f>SUM(H20:H29)</f>
        <v>16</v>
      </c>
      <c r="I19" s="209">
        <f>G19/H19</f>
        <v>0</v>
      </c>
      <c r="J19" s="180" t="s">
        <v>152</v>
      </c>
      <c r="K19" s="180" t="s">
        <v>954</v>
      </c>
    </row>
    <row r="20" spans="1:11" ht="21">
      <c r="A20" s="51" t="s">
        <v>176</v>
      </c>
      <c r="B20" s="51" t="s">
        <v>148</v>
      </c>
      <c r="C20" s="51" t="s">
        <v>369</v>
      </c>
      <c r="D20" s="52" t="s">
        <v>58</v>
      </c>
      <c r="E20" s="203"/>
      <c r="F20" s="186"/>
      <c r="G20" s="205"/>
      <c r="H20" s="205"/>
      <c r="I20" s="202"/>
      <c r="J20" s="202" t="s">
        <v>153</v>
      </c>
      <c r="K20" s="202" t="s">
        <v>954</v>
      </c>
    </row>
    <row r="21" spans="1:11" ht="31.5">
      <c r="A21" s="51" t="s">
        <v>177</v>
      </c>
      <c r="B21" s="51" t="s">
        <v>370</v>
      </c>
      <c r="C21" s="51" t="s">
        <v>371</v>
      </c>
      <c r="D21" s="52" t="s">
        <v>58</v>
      </c>
      <c r="E21" s="203"/>
      <c r="F21" s="186"/>
      <c r="G21" s="205"/>
      <c r="H21" s="205"/>
      <c r="I21" s="202"/>
      <c r="J21" s="202" t="s">
        <v>153</v>
      </c>
      <c r="K21" s="202" t="s">
        <v>954</v>
      </c>
    </row>
    <row r="22" spans="1:11" ht="21">
      <c r="A22" s="51" t="s">
        <v>178</v>
      </c>
      <c r="B22" s="51" t="s">
        <v>372</v>
      </c>
      <c r="C22" s="51" t="s">
        <v>373</v>
      </c>
      <c r="D22" s="52" t="s">
        <v>58</v>
      </c>
      <c r="E22" s="203"/>
      <c r="F22" s="186"/>
      <c r="G22" s="205"/>
      <c r="H22" s="205"/>
      <c r="I22" s="202"/>
      <c r="J22" s="202" t="s">
        <v>153</v>
      </c>
      <c r="K22" s="202" t="s">
        <v>955</v>
      </c>
    </row>
    <row r="23" spans="1:11" ht="10.5">
      <c r="A23" s="64">
        <v>3</v>
      </c>
      <c r="B23" s="64" t="s">
        <v>240</v>
      </c>
      <c r="C23" s="64" t="s">
        <v>240</v>
      </c>
      <c r="D23" s="66" t="s">
        <v>55</v>
      </c>
      <c r="E23" s="216" t="s">
        <v>56</v>
      </c>
      <c r="F23" s="191" t="s">
        <v>57</v>
      </c>
      <c r="G23" s="184"/>
      <c r="H23" s="184"/>
      <c r="I23" s="58"/>
      <c r="J23" s="58" t="s">
        <v>152</v>
      </c>
      <c r="K23" s="58" t="s">
        <v>954</v>
      </c>
    </row>
    <row r="24" spans="1:11" ht="21">
      <c r="A24" s="51" t="s">
        <v>179</v>
      </c>
      <c r="B24" s="51" t="s">
        <v>374</v>
      </c>
      <c r="C24" s="53" t="s">
        <v>579</v>
      </c>
      <c r="D24" s="62" t="s">
        <v>570</v>
      </c>
      <c r="E24" s="203"/>
      <c r="F24" s="186"/>
      <c r="G24" s="182">
        <f t="shared" ref="G24:G30" si="0">IF(E24="Ja",H24,0)</f>
        <v>0</v>
      </c>
      <c r="H24" s="182">
        <f t="shared" ref="H24:H30" si="1">IF(E24="Ikke relevant",0,3)</f>
        <v>3</v>
      </c>
      <c r="I24" s="202"/>
      <c r="J24" s="202" t="s">
        <v>146</v>
      </c>
      <c r="K24" s="202" t="s">
        <v>954</v>
      </c>
    </row>
    <row r="25" spans="1:11" ht="10.5">
      <c r="A25" s="51" t="s">
        <v>244</v>
      </c>
      <c r="B25" s="51" t="s">
        <v>719</v>
      </c>
      <c r="C25" s="51" t="s">
        <v>578</v>
      </c>
      <c r="D25" s="62" t="s">
        <v>571</v>
      </c>
      <c r="E25" s="203"/>
      <c r="F25" s="186"/>
      <c r="G25" s="182">
        <f t="shared" si="0"/>
        <v>0</v>
      </c>
      <c r="H25" s="182">
        <f>IF(E25="Ikke relevant",0,4)</f>
        <v>4</v>
      </c>
      <c r="I25" s="202"/>
      <c r="J25" s="202" t="s">
        <v>146</v>
      </c>
      <c r="K25" s="202" t="s">
        <v>954</v>
      </c>
    </row>
    <row r="26" spans="1:11" ht="31.5">
      <c r="A26" s="51" t="s">
        <v>245</v>
      </c>
      <c r="B26" s="51" t="s">
        <v>375</v>
      </c>
      <c r="C26" s="51" t="s">
        <v>577</v>
      </c>
      <c r="D26" s="62" t="s">
        <v>572</v>
      </c>
      <c r="E26" s="203"/>
      <c r="F26" s="186"/>
      <c r="G26" s="182">
        <f t="shared" si="0"/>
        <v>0</v>
      </c>
      <c r="H26" s="182">
        <f>IF(E26="Ikke relevant",0,2)</f>
        <v>2</v>
      </c>
      <c r="I26" s="202"/>
      <c r="J26" s="202" t="s">
        <v>146</v>
      </c>
      <c r="K26" s="202" t="s">
        <v>954</v>
      </c>
    </row>
    <row r="27" spans="1:11" ht="21">
      <c r="A27" s="51" t="s">
        <v>246</v>
      </c>
      <c r="B27" s="51" t="s">
        <v>941</v>
      </c>
      <c r="C27" s="51" t="s">
        <v>576</v>
      </c>
      <c r="D27" s="62" t="s">
        <v>570</v>
      </c>
      <c r="E27" s="203"/>
      <c r="F27" s="186"/>
      <c r="G27" s="182">
        <f t="shared" si="0"/>
        <v>0</v>
      </c>
      <c r="H27" s="182">
        <f t="shared" si="1"/>
        <v>3</v>
      </c>
      <c r="I27" s="202"/>
      <c r="J27" s="202" t="s">
        <v>146</v>
      </c>
      <c r="K27" s="202" t="s">
        <v>954</v>
      </c>
    </row>
    <row r="28" spans="1:11" s="12" customFormat="1" ht="21">
      <c r="A28" s="51" t="s">
        <v>247</v>
      </c>
      <c r="B28" s="51" t="s">
        <v>942</v>
      </c>
      <c r="C28" s="51" t="s">
        <v>575</v>
      </c>
      <c r="D28" s="62" t="s">
        <v>572</v>
      </c>
      <c r="E28" s="203"/>
      <c r="F28" s="186"/>
      <c r="G28" s="182">
        <f t="shared" si="0"/>
        <v>0</v>
      </c>
      <c r="H28" s="182">
        <f>IF(E28="Ikke relevant",0,2)</f>
        <v>2</v>
      </c>
      <c r="I28" s="202"/>
      <c r="J28" s="202" t="s">
        <v>146</v>
      </c>
      <c r="K28" s="202" t="s">
        <v>954</v>
      </c>
    </row>
    <row r="29" spans="1:11" ht="23.25" customHeight="1">
      <c r="A29" s="51" t="s">
        <v>248</v>
      </c>
      <c r="B29" s="51" t="s">
        <v>943</v>
      </c>
      <c r="C29" s="51" t="s">
        <v>574</v>
      </c>
      <c r="D29" s="62" t="s">
        <v>572</v>
      </c>
      <c r="E29" s="203"/>
      <c r="F29" s="186"/>
      <c r="G29" s="182">
        <f t="shared" si="0"/>
        <v>0</v>
      </c>
      <c r="H29" s="182">
        <f>IF(E29="Ikke relevant",0,2)</f>
        <v>2</v>
      </c>
      <c r="I29" s="202"/>
      <c r="J29" s="202" t="s">
        <v>146</v>
      </c>
      <c r="K29" s="202" t="s">
        <v>954</v>
      </c>
    </row>
    <row r="30" spans="1:11" ht="17.25" customHeight="1">
      <c r="A30" s="51" t="s">
        <v>249</v>
      </c>
      <c r="B30" s="51" t="s">
        <v>944</v>
      </c>
      <c r="C30" s="51" t="s">
        <v>573</v>
      </c>
      <c r="D30" s="62" t="s">
        <v>570</v>
      </c>
      <c r="E30" s="203"/>
      <c r="F30" s="186"/>
      <c r="G30" s="182">
        <f t="shared" si="0"/>
        <v>0</v>
      </c>
      <c r="H30" s="182">
        <f t="shared" si="1"/>
        <v>3</v>
      </c>
      <c r="I30" s="202"/>
      <c r="J30" s="202" t="s">
        <v>146</v>
      </c>
      <c r="K30" s="202" t="s">
        <v>954</v>
      </c>
    </row>
    <row r="31" spans="1:11" ht="10.5">
      <c r="A31" s="179">
        <v>4</v>
      </c>
      <c r="B31" s="179" t="s">
        <v>62</v>
      </c>
      <c r="C31" s="179" t="s">
        <v>62</v>
      </c>
      <c r="D31" s="180" t="s">
        <v>55</v>
      </c>
      <c r="E31" s="214" t="s">
        <v>56</v>
      </c>
      <c r="F31" s="185" t="s">
        <v>57</v>
      </c>
      <c r="G31" s="204">
        <f>SUM(G32:G50)</f>
        <v>0</v>
      </c>
      <c r="H31" s="204">
        <f>SUM(H32:H50)</f>
        <v>20</v>
      </c>
      <c r="I31" s="209">
        <f>G31/H31</f>
        <v>0</v>
      </c>
      <c r="J31" s="180" t="s">
        <v>152</v>
      </c>
      <c r="K31" s="180" t="s">
        <v>954</v>
      </c>
    </row>
    <row r="32" spans="1:11" ht="10.5">
      <c r="A32" s="41" t="s">
        <v>180</v>
      </c>
      <c r="B32" s="41" t="s">
        <v>376</v>
      </c>
      <c r="C32" s="41" t="s">
        <v>580</v>
      </c>
      <c r="D32" s="41" t="s">
        <v>58</v>
      </c>
      <c r="E32" s="203"/>
      <c r="F32" s="186"/>
      <c r="G32" s="205"/>
      <c r="H32" s="205"/>
      <c r="I32" s="202"/>
      <c r="J32" s="202" t="s">
        <v>153</v>
      </c>
      <c r="K32" s="202" t="s">
        <v>955</v>
      </c>
    </row>
    <row r="33" spans="1:11" ht="10.5">
      <c r="A33" s="41" t="s">
        <v>181</v>
      </c>
      <c r="B33" s="41" t="s">
        <v>377</v>
      </c>
      <c r="C33" s="41" t="s">
        <v>555</v>
      </c>
      <c r="D33" s="41" t="str">
        <f>$D$32</f>
        <v>Obligatorisk</v>
      </c>
      <c r="E33" s="203"/>
      <c r="F33" s="186"/>
      <c r="G33" s="205"/>
      <c r="H33" s="205"/>
      <c r="I33" s="202"/>
      <c r="J33" s="202" t="s">
        <v>153</v>
      </c>
      <c r="K33" s="202" t="s">
        <v>955</v>
      </c>
    </row>
    <row r="34" spans="1:11" ht="21">
      <c r="A34" s="41" t="s">
        <v>182</v>
      </c>
      <c r="B34" s="41" t="s">
        <v>378</v>
      </c>
      <c r="C34" s="41" t="s">
        <v>556</v>
      </c>
      <c r="D34" s="42" t="s">
        <v>58</v>
      </c>
      <c r="E34" s="203"/>
      <c r="F34" s="186"/>
      <c r="G34" s="205"/>
      <c r="H34" s="205"/>
      <c r="I34" s="202"/>
      <c r="J34" s="202" t="s">
        <v>153</v>
      </c>
      <c r="K34" s="202" t="s">
        <v>955</v>
      </c>
    </row>
    <row r="35" spans="1:11" ht="21">
      <c r="A35" s="41" t="s">
        <v>250</v>
      </c>
      <c r="B35" s="41" t="s">
        <v>379</v>
      </c>
      <c r="C35" s="41" t="s">
        <v>557</v>
      </c>
      <c r="D35" s="42" t="s">
        <v>58</v>
      </c>
      <c r="E35" s="203"/>
      <c r="F35" s="186"/>
      <c r="G35" s="205"/>
      <c r="H35" s="205"/>
      <c r="I35" s="202"/>
      <c r="J35" s="202" t="s">
        <v>153</v>
      </c>
      <c r="K35" s="202" t="s">
        <v>955</v>
      </c>
    </row>
    <row r="36" spans="1:11" ht="21">
      <c r="A36" s="41" t="s">
        <v>251</v>
      </c>
      <c r="B36" s="41" t="s">
        <v>380</v>
      </c>
      <c r="C36" s="41" t="s">
        <v>558</v>
      </c>
      <c r="D36" s="42" t="s">
        <v>58</v>
      </c>
      <c r="E36" s="203"/>
      <c r="F36" s="186"/>
      <c r="G36" s="205"/>
      <c r="H36" s="205"/>
      <c r="I36" s="202"/>
      <c r="J36" s="202" t="s">
        <v>153</v>
      </c>
      <c r="K36" s="202" t="s">
        <v>955</v>
      </c>
    </row>
    <row r="37" spans="1:11" ht="10.5">
      <c r="A37" s="41" t="s">
        <v>252</v>
      </c>
      <c r="B37" s="41" t="s">
        <v>381</v>
      </c>
      <c r="C37" s="41" t="s">
        <v>559</v>
      </c>
      <c r="D37" s="42" t="s">
        <v>58</v>
      </c>
      <c r="E37" s="203"/>
      <c r="F37" s="186"/>
      <c r="G37" s="205"/>
      <c r="H37" s="205"/>
      <c r="I37" s="202"/>
      <c r="J37" s="202" t="s">
        <v>153</v>
      </c>
      <c r="K37" s="202" t="s">
        <v>955</v>
      </c>
    </row>
    <row r="38" spans="1:11" ht="14.65" customHeight="1">
      <c r="A38" s="54" t="s">
        <v>253</v>
      </c>
      <c r="B38" s="54" t="s">
        <v>382</v>
      </c>
      <c r="C38" s="54" t="s">
        <v>560</v>
      </c>
      <c r="D38" s="55" t="s">
        <v>58</v>
      </c>
      <c r="E38" s="203"/>
      <c r="F38" s="186"/>
      <c r="G38" s="205"/>
      <c r="H38" s="205"/>
      <c r="I38" s="202"/>
      <c r="J38" s="202" t="s">
        <v>153</v>
      </c>
      <c r="K38" s="202" t="s">
        <v>955</v>
      </c>
    </row>
    <row r="39" spans="1:11" ht="10.5">
      <c r="A39" s="54" t="s">
        <v>254</v>
      </c>
      <c r="B39" s="54" t="s">
        <v>383</v>
      </c>
      <c r="C39" s="54" t="s">
        <v>561</v>
      </c>
      <c r="D39" s="55" t="str">
        <f>$D$38</f>
        <v>Obligatorisk</v>
      </c>
      <c r="E39" s="203"/>
      <c r="F39" s="186"/>
      <c r="G39" s="205"/>
      <c r="H39" s="205"/>
      <c r="I39" s="202"/>
      <c r="J39" s="202" t="s">
        <v>153</v>
      </c>
      <c r="K39" s="202" t="s">
        <v>955</v>
      </c>
    </row>
    <row r="40" spans="1:11" ht="10.5">
      <c r="A40" s="54" t="s">
        <v>255</v>
      </c>
      <c r="B40" s="54" t="s">
        <v>384</v>
      </c>
      <c r="C40" s="54" t="s">
        <v>562</v>
      </c>
      <c r="D40" s="54" t="str">
        <f>$D$38</f>
        <v>Obligatorisk</v>
      </c>
      <c r="E40" s="203"/>
      <c r="F40" s="186"/>
      <c r="G40" s="205"/>
      <c r="H40" s="205"/>
      <c r="I40" s="202"/>
      <c r="J40" s="202" t="s">
        <v>153</v>
      </c>
      <c r="K40" s="202" t="s">
        <v>955</v>
      </c>
    </row>
    <row r="41" spans="1:11" ht="24" customHeight="1">
      <c r="A41" s="54" t="s">
        <v>256</v>
      </c>
      <c r="B41" s="54" t="s">
        <v>385</v>
      </c>
      <c r="C41" s="54" t="s">
        <v>563</v>
      </c>
      <c r="D41" s="55" t="str">
        <f>$D$38</f>
        <v>Obligatorisk</v>
      </c>
      <c r="E41" s="203"/>
      <c r="F41" s="186"/>
      <c r="G41" s="205"/>
      <c r="H41" s="205"/>
      <c r="I41" s="202"/>
      <c r="J41" s="202" t="s">
        <v>153</v>
      </c>
      <c r="K41" s="202" t="s">
        <v>955</v>
      </c>
    </row>
    <row r="42" spans="1:11" ht="10.5">
      <c r="A42" s="54" t="s">
        <v>257</v>
      </c>
      <c r="B42" s="54" t="s">
        <v>386</v>
      </c>
      <c r="C42" s="54" t="s">
        <v>564</v>
      </c>
      <c r="D42" s="55" t="str">
        <f>$D$38</f>
        <v>Obligatorisk</v>
      </c>
      <c r="E42" s="203"/>
      <c r="F42" s="186"/>
      <c r="G42" s="205"/>
      <c r="H42" s="205"/>
      <c r="I42" s="202"/>
      <c r="J42" s="202" t="s">
        <v>153</v>
      </c>
      <c r="K42" s="202" t="s">
        <v>954</v>
      </c>
    </row>
    <row r="43" spans="1:11" ht="10.5">
      <c r="A43" s="64">
        <v>4</v>
      </c>
      <c r="B43" s="64" t="s">
        <v>284</v>
      </c>
      <c r="C43" s="64" t="s">
        <v>284</v>
      </c>
      <c r="D43" s="66" t="s">
        <v>55</v>
      </c>
      <c r="E43" s="217" t="s">
        <v>56</v>
      </c>
      <c r="F43" s="191" t="s">
        <v>387</v>
      </c>
      <c r="G43" s="184"/>
      <c r="H43" s="184"/>
      <c r="I43" s="58"/>
      <c r="J43" s="58" t="s">
        <v>152</v>
      </c>
      <c r="K43" s="58" t="s">
        <v>954</v>
      </c>
    </row>
    <row r="44" spans="1:11" ht="10.5">
      <c r="A44" s="54" t="s">
        <v>183</v>
      </c>
      <c r="B44" s="54" t="s">
        <v>388</v>
      </c>
      <c r="C44" s="54" t="s">
        <v>586</v>
      </c>
      <c r="D44" s="62" t="s">
        <v>570</v>
      </c>
      <c r="E44" s="203"/>
      <c r="F44" s="186"/>
      <c r="G44" s="182">
        <f t="shared" ref="G44:G50" si="2">IF(E44="Ja",H44,0)</f>
        <v>0</v>
      </c>
      <c r="H44" s="182">
        <f t="shared" ref="H44:H47" si="3">IF(E44="Ikke relevant",0,3)</f>
        <v>3</v>
      </c>
      <c r="I44" s="202"/>
      <c r="J44" s="202" t="s">
        <v>146</v>
      </c>
      <c r="K44" s="202" t="s">
        <v>955</v>
      </c>
    </row>
    <row r="45" spans="1:11" ht="10.5">
      <c r="A45" s="54" t="s">
        <v>258</v>
      </c>
      <c r="B45" s="54" t="s">
        <v>956</v>
      </c>
      <c r="C45" s="54" t="s">
        <v>585</v>
      </c>
      <c r="D45" s="62" t="s">
        <v>570</v>
      </c>
      <c r="E45" s="203"/>
      <c r="F45" s="186"/>
      <c r="G45" s="182">
        <f t="shared" si="2"/>
        <v>0</v>
      </c>
      <c r="H45" s="182">
        <f t="shared" si="3"/>
        <v>3</v>
      </c>
      <c r="I45" s="202"/>
      <c r="J45" s="202" t="s">
        <v>146</v>
      </c>
      <c r="K45" s="202" t="s">
        <v>955</v>
      </c>
    </row>
    <row r="46" spans="1:11" ht="10.5">
      <c r="A46" s="54" t="s">
        <v>259</v>
      </c>
      <c r="B46" s="54" t="s">
        <v>957</v>
      </c>
      <c r="C46" s="54" t="s">
        <v>584</v>
      </c>
      <c r="D46" s="62" t="s">
        <v>570</v>
      </c>
      <c r="E46" s="203"/>
      <c r="F46" s="186"/>
      <c r="G46" s="182">
        <f t="shared" si="2"/>
        <v>0</v>
      </c>
      <c r="H46" s="182">
        <f t="shared" si="3"/>
        <v>3</v>
      </c>
      <c r="I46" s="202"/>
      <c r="J46" s="202" t="s">
        <v>146</v>
      </c>
      <c r="K46" s="202" t="s">
        <v>955</v>
      </c>
    </row>
    <row r="47" spans="1:11" ht="10.5">
      <c r="A47" s="54" t="s">
        <v>184</v>
      </c>
      <c r="B47" s="54" t="s">
        <v>389</v>
      </c>
      <c r="C47" s="54" t="s">
        <v>583</v>
      </c>
      <c r="D47" s="62" t="s">
        <v>570</v>
      </c>
      <c r="E47" s="203"/>
      <c r="F47" s="186"/>
      <c r="G47" s="182">
        <f t="shared" si="2"/>
        <v>0</v>
      </c>
      <c r="H47" s="182">
        <f t="shared" si="3"/>
        <v>3</v>
      </c>
      <c r="I47" s="202"/>
      <c r="J47" s="202" t="s">
        <v>146</v>
      </c>
      <c r="K47" s="202" t="s">
        <v>955</v>
      </c>
    </row>
    <row r="48" spans="1:11" ht="10.5">
      <c r="A48" s="54" t="s">
        <v>260</v>
      </c>
      <c r="B48" s="54" t="s">
        <v>390</v>
      </c>
      <c r="C48" s="54" t="s">
        <v>582</v>
      </c>
      <c r="D48" s="62" t="s">
        <v>572</v>
      </c>
      <c r="E48" s="203"/>
      <c r="F48" s="186"/>
      <c r="G48" s="182">
        <f t="shared" si="2"/>
        <v>0</v>
      </c>
      <c r="H48" s="182">
        <f>IF(E48="Ikke relevant",0,2)</f>
        <v>2</v>
      </c>
      <c r="I48" s="202"/>
      <c r="J48" s="202" t="s">
        <v>146</v>
      </c>
      <c r="K48" s="202" t="s">
        <v>955</v>
      </c>
    </row>
    <row r="49" spans="1:11" ht="10.5">
      <c r="A49" s="54" t="s">
        <v>261</v>
      </c>
      <c r="B49" s="54" t="s">
        <v>149</v>
      </c>
      <c r="C49" s="54" t="s">
        <v>149</v>
      </c>
      <c r="D49" s="62" t="s">
        <v>571</v>
      </c>
      <c r="E49" s="203"/>
      <c r="F49" s="186"/>
      <c r="G49" s="182">
        <f t="shared" si="2"/>
        <v>0</v>
      </c>
      <c r="H49" s="182">
        <f>IF(E49="Ikke relevant",0,4)</f>
        <v>4</v>
      </c>
      <c r="I49" s="202"/>
      <c r="J49" s="202" t="s">
        <v>146</v>
      </c>
      <c r="K49" s="202" t="s">
        <v>955</v>
      </c>
    </row>
    <row r="50" spans="1:11" ht="10.5">
      <c r="A50" s="54" t="s">
        <v>262</v>
      </c>
      <c r="B50" s="54" t="s">
        <v>391</v>
      </c>
      <c r="C50" s="54" t="s">
        <v>581</v>
      </c>
      <c r="D50" s="62" t="s">
        <v>572</v>
      </c>
      <c r="E50" s="203"/>
      <c r="F50" s="186"/>
      <c r="G50" s="182">
        <f t="shared" si="2"/>
        <v>0</v>
      </c>
      <c r="H50" s="182">
        <f>IF(E50="Ikke relevant",0,2)</f>
        <v>2</v>
      </c>
      <c r="I50" s="202"/>
      <c r="J50" s="202" t="s">
        <v>146</v>
      </c>
      <c r="K50" s="202" t="s">
        <v>955</v>
      </c>
    </row>
    <row r="51" spans="1:11" s="12" customFormat="1" ht="10.5">
      <c r="A51" s="179">
        <v>5</v>
      </c>
      <c r="B51" s="179" t="s">
        <v>63</v>
      </c>
      <c r="C51" s="179" t="s">
        <v>63</v>
      </c>
      <c r="D51" s="180" t="s">
        <v>55</v>
      </c>
      <c r="E51" s="214" t="s">
        <v>56</v>
      </c>
      <c r="F51" s="185" t="s">
        <v>57</v>
      </c>
      <c r="G51" s="204">
        <f>SUM(G52:G64)</f>
        <v>0</v>
      </c>
      <c r="H51" s="204">
        <f>SUM(H52:H64)</f>
        <v>5</v>
      </c>
      <c r="I51" s="209">
        <f>G51/H51</f>
        <v>0</v>
      </c>
      <c r="J51" s="180" t="s">
        <v>152</v>
      </c>
      <c r="K51" s="180" t="s">
        <v>954</v>
      </c>
    </row>
    <row r="52" spans="1:11" ht="10.5">
      <c r="A52" s="41" t="s">
        <v>185</v>
      </c>
      <c r="B52" s="41" t="s">
        <v>402</v>
      </c>
      <c r="C52" s="41" t="s">
        <v>392</v>
      </c>
      <c r="D52" s="42" t="s">
        <v>58</v>
      </c>
      <c r="E52" s="203"/>
      <c r="F52" s="187"/>
      <c r="G52" s="205"/>
      <c r="H52" s="205"/>
      <c r="I52" s="202"/>
      <c r="J52" s="202" t="s">
        <v>153</v>
      </c>
      <c r="K52" s="202" t="s">
        <v>955</v>
      </c>
    </row>
    <row r="53" spans="1:11" ht="10.5">
      <c r="A53" s="41" t="s">
        <v>186</v>
      </c>
      <c r="B53" s="41" t="s">
        <v>403</v>
      </c>
      <c r="C53" s="41" t="s">
        <v>393</v>
      </c>
      <c r="D53" s="41" t="str">
        <f>$D$52</f>
        <v>Obligatorisk</v>
      </c>
      <c r="E53" s="203"/>
      <c r="F53" s="187"/>
      <c r="G53" s="205"/>
      <c r="H53" s="205"/>
      <c r="I53" s="202"/>
      <c r="J53" s="202" t="s">
        <v>153</v>
      </c>
      <c r="K53" s="202" t="s">
        <v>955</v>
      </c>
    </row>
    <row r="54" spans="1:11" ht="10.5">
      <c r="A54" s="41" t="s">
        <v>187</v>
      </c>
      <c r="B54" s="41" t="s">
        <v>404</v>
      </c>
      <c r="C54" s="41" t="s">
        <v>394</v>
      </c>
      <c r="D54" s="42" t="str">
        <f>$D$52</f>
        <v>Obligatorisk</v>
      </c>
      <c r="E54" s="203"/>
      <c r="F54" s="187"/>
      <c r="G54" s="205"/>
      <c r="H54" s="205"/>
      <c r="I54" s="202"/>
      <c r="J54" s="202" t="s">
        <v>153</v>
      </c>
      <c r="K54" s="202" t="s">
        <v>955</v>
      </c>
    </row>
    <row r="55" spans="1:11" ht="21">
      <c r="A55" s="41" t="s">
        <v>263</v>
      </c>
      <c r="B55" s="41" t="s">
        <v>404</v>
      </c>
      <c r="C55" s="41" t="s">
        <v>395</v>
      </c>
      <c r="D55" s="41" t="str">
        <f>$D$52</f>
        <v>Obligatorisk</v>
      </c>
      <c r="E55" s="203"/>
      <c r="F55" s="187"/>
      <c r="G55" s="205"/>
      <c r="H55" s="205"/>
      <c r="I55" s="202"/>
      <c r="J55" s="202" t="s">
        <v>153</v>
      </c>
      <c r="K55" s="202" t="s">
        <v>955</v>
      </c>
    </row>
    <row r="56" spans="1:11" ht="21">
      <c r="A56" s="41" t="s">
        <v>264</v>
      </c>
      <c r="B56" s="41" t="s">
        <v>378</v>
      </c>
      <c r="C56" s="41" t="s">
        <v>396</v>
      </c>
      <c r="D56" s="42" t="s">
        <v>58</v>
      </c>
      <c r="E56" s="203"/>
      <c r="F56" s="187"/>
      <c r="G56" s="205"/>
      <c r="H56" s="205"/>
      <c r="I56" s="202"/>
      <c r="J56" s="202" t="s">
        <v>153</v>
      </c>
      <c r="K56" s="202" t="s">
        <v>955</v>
      </c>
    </row>
    <row r="57" spans="1:11" ht="21">
      <c r="A57" s="41" t="s">
        <v>265</v>
      </c>
      <c r="B57" s="41" t="s">
        <v>405</v>
      </c>
      <c r="C57" s="41" t="s">
        <v>397</v>
      </c>
      <c r="D57" s="41" t="str">
        <f>$D$52</f>
        <v>Obligatorisk</v>
      </c>
      <c r="E57" s="203"/>
      <c r="F57" s="187"/>
      <c r="G57" s="205"/>
      <c r="H57" s="205"/>
      <c r="I57" s="202"/>
      <c r="J57" s="202" t="s">
        <v>153</v>
      </c>
      <c r="K57" s="202" t="s">
        <v>955</v>
      </c>
    </row>
    <row r="58" spans="1:11" ht="10.5">
      <c r="A58" s="41" t="s">
        <v>266</v>
      </c>
      <c r="B58" s="41" t="s">
        <v>406</v>
      </c>
      <c r="C58" s="41" t="s">
        <v>398</v>
      </c>
      <c r="D58" s="42" t="s">
        <v>58</v>
      </c>
      <c r="E58" s="203"/>
      <c r="F58" s="187"/>
      <c r="G58" s="205"/>
      <c r="H58" s="205"/>
      <c r="I58" s="202"/>
      <c r="J58" s="202" t="s">
        <v>153</v>
      </c>
      <c r="K58" s="202" t="s">
        <v>955</v>
      </c>
    </row>
    <row r="59" spans="1:11" ht="10.5">
      <c r="A59" s="41" t="s">
        <v>267</v>
      </c>
      <c r="B59" s="41" t="s">
        <v>407</v>
      </c>
      <c r="C59" s="41" t="s">
        <v>399</v>
      </c>
      <c r="D59" s="42" t="s">
        <v>58</v>
      </c>
      <c r="E59" s="203"/>
      <c r="F59" s="187"/>
      <c r="G59" s="205"/>
      <c r="H59" s="205"/>
      <c r="I59" s="202"/>
      <c r="J59" s="202" t="s">
        <v>153</v>
      </c>
      <c r="K59" s="202" t="s">
        <v>955</v>
      </c>
    </row>
    <row r="60" spans="1:11" ht="42">
      <c r="A60" s="41" t="s">
        <v>268</v>
      </c>
      <c r="B60" s="41" t="s">
        <v>408</v>
      </c>
      <c r="C60" s="41" t="s">
        <v>400</v>
      </c>
      <c r="D60" s="42" t="s">
        <v>58</v>
      </c>
      <c r="E60" s="203"/>
      <c r="F60" s="187"/>
      <c r="G60" s="205"/>
      <c r="H60" s="205"/>
      <c r="I60" s="202"/>
      <c r="J60" s="202" t="s">
        <v>153</v>
      </c>
      <c r="K60" s="202" t="s">
        <v>955</v>
      </c>
    </row>
    <row r="61" spans="1:11" ht="27" customHeight="1">
      <c r="A61" s="41" t="s">
        <v>269</v>
      </c>
      <c r="B61" s="41" t="s">
        <v>409</v>
      </c>
      <c r="C61" s="41" t="s">
        <v>401</v>
      </c>
      <c r="D61" s="42" t="s">
        <v>58</v>
      </c>
      <c r="E61" s="203"/>
      <c r="F61" s="187"/>
      <c r="G61" s="205"/>
      <c r="H61" s="205"/>
      <c r="I61" s="202"/>
      <c r="J61" s="202" t="s">
        <v>153</v>
      </c>
      <c r="K61" s="202" t="s">
        <v>955</v>
      </c>
    </row>
    <row r="62" spans="1:11" ht="10.9" customHeight="1">
      <c r="A62" s="67">
        <v>5</v>
      </c>
      <c r="B62" s="67" t="s">
        <v>284</v>
      </c>
      <c r="C62" s="67" t="s">
        <v>284</v>
      </c>
      <c r="D62" s="68" t="s">
        <v>55</v>
      </c>
      <c r="E62" s="217" t="str">
        <f>$E$51</f>
        <v>Ja/nej</v>
      </c>
      <c r="F62" s="192" t="str">
        <f>$F$51</f>
        <v>Evt. kommentarer</v>
      </c>
      <c r="G62" s="184"/>
      <c r="H62" s="184"/>
      <c r="I62" s="58"/>
      <c r="J62" s="58" t="s">
        <v>152</v>
      </c>
      <c r="K62" s="58" t="s">
        <v>954</v>
      </c>
    </row>
    <row r="63" spans="1:11" ht="10.5">
      <c r="A63" s="54" t="s">
        <v>188</v>
      </c>
      <c r="B63" s="54" t="s">
        <v>410</v>
      </c>
      <c r="C63" s="54" t="s">
        <v>587</v>
      </c>
      <c r="D63" s="62" t="s">
        <v>572</v>
      </c>
      <c r="E63" s="203"/>
      <c r="F63" s="187"/>
      <c r="G63" s="182">
        <f>IF(E63="Ja",H63,0)</f>
        <v>0</v>
      </c>
      <c r="H63" s="182">
        <f>IF(E63="Ikke relevant",0,2)</f>
        <v>2</v>
      </c>
      <c r="I63" s="202"/>
      <c r="J63" s="202" t="s">
        <v>146</v>
      </c>
      <c r="K63" s="202" t="s">
        <v>955</v>
      </c>
    </row>
    <row r="64" spans="1:11" ht="21">
      <c r="A64" s="54" t="s">
        <v>189</v>
      </c>
      <c r="B64" s="54" t="s">
        <v>404</v>
      </c>
      <c r="C64" s="54" t="s">
        <v>588</v>
      </c>
      <c r="D64" s="62" t="s">
        <v>570</v>
      </c>
      <c r="E64" s="203"/>
      <c r="F64" s="187"/>
      <c r="G64" s="182">
        <f>IF(E64="Ja",H64,0)</f>
        <v>0</v>
      </c>
      <c r="H64" s="182">
        <f t="shared" ref="H64" si="4">IF(E64="Ikke relevant",0,3)</f>
        <v>3</v>
      </c>
      <c r="I64" s="202"/>
      <c r="J64" s="202" t="s">
        <v>146</v>
      </c>
      <c r="K64" s="202" t="s">
        <v>955</v>
      </c>
    </row>
    <row r="65" spans="1:11" ht="21">
      <c r="A65" s="54" t="s">
        <v>154</v>
      </c>
      <c r="B65" s="54" t="s">
        <v>411</v>
      </c>
      <c r="C65" s="54" t="s">
        <v>589</v>
      </c>
      <c r="D65" s="62" t="s">
        <v>572</v>
      </c>
      <c r="E65" s="203"/>
      <c r="F65" s="187"/>
      <c r="G65" s="182">
        <f>IF(E65="Ja",H65,0)</f>
        <v>0</v>
      </c>
      <c r="H65" s="182">
        <f t="shared" ref="H65:H66" si="5">IF(E65="Ikke relevant",0,2)</f>
        <v>2</v>
      </c>
      <c r="I65" s="202"/>
      <c r="J65" s="202" t="s">
        <v>146</v>
      </c>
      <c r="K65" s="202" t="s">
        <v>955</v>
      </c>
    </row>
    <row r="66" spans="1:11" ht="21">
      <c r="A66" s="54" t="s">
        <v>155</v>
      </c>
      <c r="B66" s="54" t="s">
        <v>412</v>
      </c>
      <c r="C66" s="54" t="s">
        <v>590</v>
      </c>
      <c r="D66" s="62" t="s">
        <v>572</v>
      </c>
      <c r="E66" s="203"/>
      <c r="F66" s="187"/>
      <c r="G66" s="182">
        <f>IF(E66="Ja",H66,0)</f>
        <v>0</v>
      </c>
      <c r="H66" s="182">
        <f t="shared" si="5"/>
        <v>2</v>
      </c>
      <c r="I66" s="202"/>
      <c r="J66" s="202" t="s">
        <v>146</v>
      </c>
      <c r="K66" s="202" t="s">
        <v>955</v>
      </c>
    </row>
    <row r="67" spans="1:11" s="12" customFormat="1" ht="10.5">
      <c r="A67" s="179">
        <v>6</v>
      </c>
      <c r="B67" s="179" t="s">
        <v>64</v>
      </c>
      <c r="C67" s="179" t="s">
        <v>64</v>
      </c>
      <c r="D67" s="180" t="s">
        <v>55</v>
      </c>
      <c r="E67" s="214" t="s">
        <v>56</v>
      </c>
      <c r="F67" s="185" t="s">
        <v>57</v>
      </c>
      <c r="G67" s="204">
        <f>SUM(G84:G91)</f>
        <v>0</v>
      </c>
      <c r="H67" s="204">
        <f>SUM(H84:H91)</f>
        <v>30</v>
      </c>
      <c r="I67" s="209">
        <f>G67/H67</f>
        <v>0</v>
      </c>
      <c r="J67" s="180" t="s">
        <v>152</v>
      </c>
      <c r="K67" s="180" t="s">
        <v>954</v>
      </c>
    </row>
    <row r="68" spans="1:11" ht="21">
      <c r="A68" s="54" t="s">
        <v>156</v>
      </c>
      <c r="B68" s="54" t="s">
        <v>150</v>
      </c>
      <c r="C68" s="54" t="s">
        <v>413</v>
      </c>
      <c r="D68" s="55" t="s">
        <v>58</v>
      </c>
      <c r="E68" s="203"/>
      <c r="F68" s="187"/>
      <c r="G68" s="205"/>
      <c r="H68" s="205"/>
      <c r="I68" s="202"/>
      <c r="J68" s="202" t="s">
        <v>153</v>
      </c>
      <c r="K68" s="202" t="s">
        <v>955</v>
      </c>
    </row>
    <row r="69" spans="1:11" ht="21">
      <c r="A69" s="54" t="s">
        <v>270</v>
      </c>
      <c r="B69" s="54" t="s">
        <v>211</v>
      </c>
      <c r="C69" s="53" t="s">
        <v>414</v>
      </c>
      <c r="D69" s="55" t="s">
        <v>58</v>
      </c>
      <c r="E69" s="203"/>
      <c r="F69" s="187"/>
      <c r="G69" s="205"/>
      <c r="H69" s="205"/>
      <c r="I69" s="202"/>
      <c r="J69" s="202" t="s">
        <v>153</v>
      </c>
      <c r="K69" s="202" t="s">
        <v>955</v>
      </c>
    </row>
    <row r="70" spans="1:11" ht="10.5">
      <c r="A70" s="54" t="s">
        <v>271</v>
      </c>
      <c r="B70" s="54" t="s">
        <v>416</v>
      </c>
      <c r="C70" s="54" t="s">
        <v>415</v>
      </c>
      <c r="D70" s="55" t="s">
        <v>58</v>
      </c>
      <c r="E70" s="203"/>
      <c r="F70" s="187"/>
      <c r="G70" s="205"/>
      <c r="H70" s="205"/>
      <c r="I70" s="202"/>
      <c r="J70" s="202" t="s">
        <v>153</v>
      </c>
      <c r="K70" s="202" t="s">
        <v>955</v>
      </c>
    </row>
    <row r="71" spans="1:11" ht="21">
      <c r="A71" s="54" t="s">
        <v>272</v>
      </c>
      <c r="B71" s="54" t="s">
        <v>418</v>
      </c>
      <c r="C71" s="54" t="s">
        <v>417</v>
      </c>
      <c r="D71" s="54"/>
      <c r="E71" s="203"/>
      <c r="F71" s="187"/>
      <c r="G71" s="205"/>
      <c r="H71" s="205"/>
      <c r="I71" s="202"/>
      <c r="J71" s="202" t="s">
        <v>153</v>
      </c>
      <c r="K71" s="202" t="s">
        <v>955</v>
      </c>
    </row>
    <row r="72" spans="1:11" ht="21">
      <c r="A72" s="54" t="s">
        <v>273</v>
      </c>
      <c r="B72" s="54" t="s">
        <v>421</v>
      </c>
      <c r="C72" s="54" t="s">
        <v>419</v>
      </c>
      <c r="D72" s="55" t="s">
        <v>58</v>
      </c>
      <c r="E72" s="203"/>
      <c r="F72" s="187"/>
      <c r="G72" s="205"/>
      <c r="H72" s="205"/>
      <c r="I72" s="202"/>
      <c r="J72" s="202" t="s">
        <v>153</v>
      </c>
      <c r="K72" s="202" t="s">
        <v>955</v>
      </c>
    </row>
    <row r="73" spans="1:11" ht="10.5">
      <c r="A73" s="54" t="s">
        <v>274</v>
      </c>
      <c r="B73" s="54" t="s">
        <v>95</v>
      </c>
      <c r="C73" s="54" t="s">
        <v>420</v>
      </c>
      <c r="D73" s="55" t="s">
        <v>58</v>
      </c>
      <c r="E73" s="203"/>
      <c r="F73" s="187"/>
      <c r="G73" s="205"/>
      <c r="H73" s="205"/>
      <c r="I73" s="202"/>
      <c r="J73" s="202" t="s">
        <v>153</v>
      </c>
      <c r="K73" s="202" t="s">
        <v>955</v>
      </c>
    </row>
    <row r="74" spans="1:11" ht="31.5">
      <c r="A74" s="54" t="s">
        <v>275</v>
      </c>
      <c r="B74" s="54" t="s">
        <v>423</v>
      </c>
      <c r="C74" s="54" t="s">
        <v>422</v>
      </c>
      <c r="D74" s="55" t="s">
        <v>58</v>
      </c>
      <c r="E74" s="203"/>
      <c r="F74" s="187"/>
      <c r="G74" s="205"/>
      <c r="H74" s="205"/>
      <c r="I74" s="202"/>
      <c r="J74" s="202" t="s">
        <v>153</v>
      </c>
      <c r="K74" s="202" t="s">
        <v>955</v>
      </c>
    </row>
    <row r="75" spans="1:11" ht="21">
      <c r="A75" s="54" t="s">
        <v>276</v>
      </c>
      <c r="B75" s="54" t="s">
        <v>151</v>
      </c>
      <c r="C75" s="54" t="s">
        <v>424</v>
      </c>
      <c r="D75" s="55" t="s">
        <v>58</v>
      </c>
      <c r="E75" s="203"/>
      <c r="F75" s="187"/>
      <c r="G75" s="205"/>
      <c r="H75" s="205"/>
      <c r="I75" s="202"/>
      <c r="J75" s="202" t="s">
        <v>153</v>
      </c>
      <c r="K75" s="202" t="s">
        <v>955</v>
      </c>
    </row>
    <row r="76" spans="1:11" ht="31.5">
      <c r="A76" s="54" t="s">
        <v>277</v>
      </c>
      <c r="B76" s="54" t="s">
        <v>432</v>
      </c>
      <c r="C76" s="54" t="s">
        <v>425</v>
      </c>
      <c r="D76" s="55" t="s">
        <v>58</v>
      </c>
      <c r="E76" s="203"/>
      <c r="F76" s="187"/>
      <c r="G76" s="205"/>
      <c r="H76" s="205"/>
      <c r="I76" s="202"/>
      <c r="J76" s="202" t="s">
        <v>153</v>
      </c>
      <c r="K76" s="202" t="s">
        <v>955</v>
      </c>
    </row>
    <row r="77" spans="1:11" ht="21">
      <c r="A77" s="54" t="s">
        <v>278</v>
      </c>
      <c r="B77" s="54" t="s">
        <v>433</v>
      </c>
      <c r="C77" s="54" t="s">
        <v>426</v>
      </c>
      <c r="D77" s="55" t="s">
        <v>58</v>
      </c>
      <c r="E77" s="203"/>
      <c r="F77" s="187"/>
      <c r="G77" s="205"/>
      <c r="H77" s="205"/>
      <c r="I77" s="202"/>
      <c r="J77" s="202" t="s">
        <v>153</v>
      </c>
      <c r="K77" s="202" t="s">
        <v>955</v>
      </c>
    </row>
    <row r="78" spans="1:11" ht="21">
      <c r="A78" s="54" t="s">
        <v>279</v>
      </c>
      <c r="B78" s="54" t="s">
        <v>210</v>
      </c>
      <c r="C78" s="54" t="s">
        <v>427</v>
      </c>
      <c r="D78" s="55" t="s">
        <v>58</v>
      </c>
      <c r="E78" s="203"/>
      <c r="F78" s="187"/>
      <c r="G78" s="205"/>
      <c r="H78" s="205"/>
      <c r="I78" s="202"/>
      <c r="J78" s="202" t="s">
        <v>153</v>
      </c>
      <c r="K78" s="202" t="s">
        <v>955</v>
      </c>
    </row>
    <row r="79" spans="1:11" ht="21">
      <c r="A79" s="54" t="s">
        <v>280</v>
      </c>
      <c r="B79" s="54" t="s">
        <v>434</v>
      </c>
      <c r="C79" s="54" t="s">
        <v>428</v>
      </c>
      <c r="D79" s="54" t="str">
        <f>$D$78</f>
        <v>Obligatorisk</v>
      </c>
      <c r="E79" s="203"/>
      <c r="F79" s="187"/>
      <c r="G79" s="205"/>
      <c r="H79" s="205"/>
      <c r="I79" s="202"/>
      <c r="J79" s="202" t="s">
        <v>153</v>
      </c>
      <c r="K79" s="202" t="s">
        <v>955</v>
      </c>
    </row>
    <row r="80" spans="1:11" ht="31.5">
      <c r="A80" s="54" t="s">
        <v>281</v>
      </c>
      <c r="B80" s="54" t="s">
        <v>435</v>
      </c>
      <c r="C80" s="54" t="s">
        <v>429</v>
      </c>
      <c r="D80" s="54" t="str">
        <f>$D$78</f>
        <v>Obligatorisk</v>
      </c>
      <c r="E80" s="203"/>
      <c r="F80" s="187"/>
      <c r="G80" s="205"/>
      <c r="H80" s="205"/>
      <c r="I80" s="202"/>
      <c r="J80" s="202" t="s">
        <v>153</v>
      </c>
      <c r="K80" s="202" t="s">
        <v>954</v>
      </c>
    </row>
    <row r="81" spans="1:11" ht="21">
      <c r="A81" s="54" t="s">
        <v>282</v>
      </c>
      <c r="B81" s="54" t="s">
        <v>436</v>
      </c>
      <c r="C81" s="54" t="s">
        <v>430</v>
      </c>
      <c r="D81" s="54" t="str">
        <f>$D$78</f>
        <v>Obligatorisk</v>
      </c>
      <c r="E81" s="203"/>
      <c r="F81" s="187"/>
      <c r="G81" s="205"/>
      <c r="H81" s="205"/>
      <c r="I81" s="202"/>
      <c r="J81" s="202" t="s">
        <v>153</v>
      </c>
      <c r="K81" s="202" t="s">
        <v>954</v>
      </c>
    </row>
    <row r="82" spans="1:11" ht="31.5">
      <c r="A82" s="54" t="s">
        <v>283</v>
      </c>
      <c r="B82" s="54" t="s">
        <v>437</v>
      </c>
      <c r="C82" s="54" t="s">
        <v>431</v>
      </c>
      <c r="D82" s="54" t="str">
        <f>$D$78</f>
        <v>Obligatorisk</v>
      </c>
      <c r="E82" s="203"/>
      <c r="F82" s="187"/>
      <c r="G82" s="205"/>
      <c r="H82" s="205"/>
      <c r="I82" s="202"/>
      <c r="J82" s="202" t="s">
        <v>153</v>
      </c>
      <c r="K82" s="202" t="s">
        <v>954</v>
      </c>
    </row>
    <row r="83" spans="1:11" ht="10.5">
      <c r="A83" s="64">
        <v>6</v>
      </c>
      <c r="B83" s="64" t="s">
        <v>284</v>
      </c>
      <c r="C83" s="64" t="s">
        <v>284</v>
      </c>
      <c r="D83" s="64" t="str">
        <f>$D$67</f>
        <v>Type</v>
      </c>
      <c r="E83" s="217" t="str">
        <f>$E$67</f>
        <v>Ja/nej</v>
      </c>
      <c r="F83" s="191" t="str">
        <f>$F$67</f>
        <v>Evt. kommentarer</v>
      </c>
      <c r="G83" s="184"/>
      <c r="H83" s="184"/>
      <c r="I83" s="58"/>
      <c r="J83" s="58" t="s">
        <v>152</v>
      </c>
      <c r="K83" s="58" t="s">
        <v>954</v>
      </c>
    </row>
    <row r="84" spans="1:11" ht="10.5">
      <c r="A84" s="54" t="s">
        <v>190</v>
      </c>
      <c r="B84" s="54" t="s">
        <v>599</v>
      </c>
      <c r="C84" s="54" t="s">
        <v>598</v>
      </c>
      <c r="D84" s="62" t="s">
        <v>569</v>
      </c>
      <c r="E84" s="203"/>
      <c r="F84" s="187"/>
      <c r="G84" s="182">
        <f t="shared" ref="G84:G92" si="6">IF(E84="Ja",H84,0)</f>
        <v>0</v>
      </c>
      <c r="H84" s="182">
        <f t="shared" ref="H84:H85" si="7">IF(E84="Ikke relevant",0,5)</f>
        <v>5</v>
      </c>
      <c r="I84" s="202"/>
      <c r="J84" s="202" t="s">
        <v>146</v>
      </c>
      <c r="K84" s="202" t="s">
        <v>955</v>
      </c>
    </row>
    <row r="85" spans="1:11" ht="10.5">
      <c r="A85" s="54" t="s">
        <v>191</v>
      </c>
      <c r="B85" s="54" t="s">
        <v>600</v>
      </c>
      <c r="C85" s="54" t="s">
        <v>597</v>
      </c>
      <c r="D85" s="62" t="s">
        <v>569</v>
      </c>
      <c r="E85" s="203"/>
      <c r="F85" s="187"/>
      <c r="G85" s="182">
        <f t="shared" si="6"/>
        <v>0</v>
      </c>
      <c r="H85" s="182">
        <f t="shared" si="7"/>
        <v>5</v>
      </c>
      <c r="I85" s="202"/>
      <c r="J85" s="202" t="s">
        <v>146</v>
      </c>
      <c r="K85" s="202" t="s">
        <v>955</v>
      </c>
    </row>
    <row r="86" spans="1:11" ht="10.5">
      <c r="A86" s="54" t="s">
        <v>192</v>
      </c>
      <c r="B86" s="54" t="s">
        <v>601</v>
      </c>
      <c r="C86" s="54" t="s">
        <v>596</v>
      </c>
      <c r="D86" s="62" t="s">
        <v>572</v>
      </c>
      <c r="E86" s="203"/>
      <c r="F86" s="187"/>
      <c r="G86" s="182">
        <f t="shared" si="6"/>
        <v>0</v>
      </c>
      <c r="H86" s="182">
        <f>IF(E86="Ikke relevant",0,2)</f>
        <v>2</v>
      </c>
      <c r="I86" s="202"/>
      <c r="J86" s="202" t="s">
        <v>146</v>
      </c>
      <c r="K86" s="202" t="s">
        <v>955</v>
      </c>
    </row>
    <row r="87" spans="1:11" ht="10.5">
      <c r="A87" s="54" t="s">
        <v>285</v>
      </c>
      <c r="B87" s="54" t="s">
        <v>602</v>
      </c>
      <c r="C87" s="54" t="s">
        <v>595</v>
      </c>
      <c r="D87" s="62" t="s">
        <v>571</v>
      </c>
      <c r="E87" s="203"/>
      <c r="F87" s="187"/>
      <c r="G87" s="182">
        <f t="shared" si="6"/>
        <v>0</v>
      </c>
      <c r="H87" s="182">
        <f>IF(E87="Ikke relevant",0,4)</f>
        <v>4</v>
      </c>
      <c r="I87" s="202"/>
      <c r="J87" s="202" t="s">
        <v>146</v>
      </c>
      <c r="K87" s="202" t="s">
        <v>955</v>
      </c>
    </row>
    <row r="88" spans="1:11" ht="10.5">
      <c r="A88" s="54" t="s">
        <v>286</v>
      </c>
      <c r="B88" s="54" t="s">
        <v>603</v>
      </c>
      <c r="C88" s="54" t="s">
        <v>594</v>
      </c>
      <c r="D88" s="62" t="s">
        <v>570</v>
      </c>
      <c r="E88" s="203"/>
      <c r="F88" s="187"/>
      <c r="G88" s="182">
        <f t="shared" si="6"/>
        <v>0</v>
      </c>
      <c r="H88" s="182">
        <f t="shared" ref="H88:H89" si="8">IF(E88="Ikke relevant",0,3)</f>
        <v>3</v>
      </c>
      <c r="I88" s="202"/>
      <c r="J88" s="202" t="s">
        <v>146</v>
      </c>
      <c r="K88" s="202" t="s">
        <v>954</v>
      </c>
    </row>
    <row r="89" spans="1:11" ht="21">
      <c r="A89" s="54" t="s">
        <v>287</v>
      </c>
      <c r="B89" s="54" t="s">
        <v>604</v>
      </c>
      <c r="C89" s="54" t="s">
        <v>593</v>
      </c>
      <c r="D89" s="62" t="s">
        <v>570</v>
      </c>
      <c r="E89" s="203"/>
      <c r="F89" s="187"/>
      <c r="G89" s="182">
        <f t="shared" si="6"/>
        <v>0</v>
      </c>
      <c r="H89" s="182">
        <f t="shared" si="8"/>
        <v>3</v>
      </c>
      <c r="I89" s="202"/>
      <c r="J89" s="202" t="s">
        <v>146</v>
      </c>
      <c r="K89" s="202" t="s">
        <v>954</v>
      </c>
    </row>
    <row r="90" spans="1:11" ht="31.5">
      <c r="A90" s="54" t="s">
        <v>288</v>
      </c>
      <c r="B90" s="54" t="s">
        <v>605</v>
      </c>
      <c r="C90" s="54" t="s">
        <v>592</v>
      </c>
      <c r="D90" s="62" t="s">
        <v>569</v>
      </c>
      <c r="E90" s="203"/>
      <c r="F90" s="187"/>
      <c r="G90" s="182">
        <f t="shared" si="6"/>
        <v>0</v>
      </c>
      <c r="H90" s="182">
        <f>IF(E90="Ikke relevant",0,5)</f>
        <v>5</v>
      </c>
      <c r="I90" s="202"/>
      <c r="J90" s="202" t="s">
        <v>146</v>
      </c>
      <c r="K90" s="202" t="s">
        <v>954</v>
      </c>
    </row>
    <row r="91" spans="1:11" ht="21">
      <c r="A91" s="54" t="s">
        <v>289</v>
      </c>
      <c r="B91" s="54" t="s">
        <v>606</v>
      </c>
      <c r="C91" s="54" t="s">
        <v>591</v>
      </c>
      <c r="D91" s="62" t="s">
        <v>570</v>
      </c>
      <c r="E91" s="203"/>
      <c r="F91" s="187"/>
      <c r="G91" s="182">
        <f t="shared" si="6"/>
        <v>0</v>
      </c>
      <c r="H91" s="182">
        <f t="shared" ref="H91" si="9">IF(E91="Ikke relevant",0,3)</f>
        <v>3</v>
      </c>
      <c r="I91" s="202"/>
      <c r="J91" s="202" t="s">
        <v>146</v>
      </c>
      <c r="K91" s="202" t="s">
        <v>954</v>
      </c>
    </row>
    <row r="92" spans="1:11" ht="21">
      <c r="A92" s="54" t="s">
        <v>744</v>
      </c>
      <c r="B92" s="54" t="s">
        <v>745</v>
      </c>
      <c r="C92" s="54" t="s">
        <v>743</v>
      </c>
      <c r="D92" s="62" t="s">
        <v>571</v>
      </c>
      <c r="E92" s="218"/>
      <c r="F92" s="187"/>
      <c r="G92" s="182">
        <f t="shared" si="6"/>
        <v>0</v>
      </c>
      <c r="H92" s="182">
        <f>IF(E92="Ikke relevant",0,4)</f>
        <v>4</v>
      </c>
      <c r="I92" s="202"/>
      <c r="J92" s="202"/>
      <c r="K92" s="202" t="s">
        <v>954</v>
      </c>
    </row>
    <row r="93" spans="1:11" ht="10.5">
      <c r="A93" s="179">
        <v>7</v>
      </c>
      <c r="B93" s="179" t="s">
        <v>65</v>
      </c>
      <c r="C93" s="179" t="s">
        <v>65</v>
      </c>
      <c r="D93" s="180" t="s">
        <v>55</v>
      </c>
      <c r="E93" s="179" t="s">
        <v>56</v>
      </c>
      <c r="F93" s="185" t="s">
        <v>57</v>
      </c>
      <c r="G93" s="204">
        <f>SUM(G94:G124)</f>
        <v>0</v>
      </c>
      <c r="H93" s="204">
        <f>SUM(H94:H124)</f>
        <v>53</v>
      </c>
      <c r="I93" s="209">
        <f>G93/H93</f>
        <v>0</v>
      </c>
      <c r="J93" s="180" t="s">
        <v>152</v>
      </c>
      <c r="K93" s="180" t="s">
        <v>954</v>
      </c>
    </row>
    <row r="94" spans="1:11" s="12" customFormat="1" ht="10.5">
      <c r="A94" s="51" t="s">
        <v>193</v>
      </c>
      <c r="B94" s="51" t="s">
        <v>442</v>
      </c>
      <c r="C94" s="51" t="s">
        <v>438</v>
      </c>
      <c r="D94" s="51" t="s">
        <v>58</v>
      </c>
      <c r="E94" s="203"/>
      <c r="F94" s="187"/>
      <c r="G94" s="205"/>
      <c r="H94" s="205"/>
      <c r="I94" s="202"/>
      <c r="J94" s="202" t="s">
        <v>153</v>
      </c>
      <c r="K94" s="202" t="s">
        <v>955</v>
      </c>
    </row>
    <row r="95" spans="1:11" ht="21">
      <c r="A95" s="51" t="s">
        <v>290</v>
      </c>
      <c r="B95" s="51" t="s">
        <v>448</v>
      </c>
      <c r="C95" s="53" t="s">
        <v>439</v>
      </c>
      <c r="D95" s="51" t="str">
        <f>$D$94</f>
        <v>Obligatorisk</v>
      </c>
      <c r="E95" s="203"/>
      <c r="F95" s="187"/>
      <c r="G95" s="205"/>
      <c r="H95" s="205"/>
      <c r="I95" s="202"/>
      <c r="J95" s="202" t="s">
        <v>153</v>
      </c>
      <c r="K95" s="202" t="s">
        <v>955</v>
      </c>
    </row>
    <row r="96" spans="1:11" ht="52.5">
      <c r="A96" s="51" t="s">
        <v>291</v>
      </c>
      <c r="B96" s="51" t="s">
        <v>447</v>
      </c>
      <c r="C96" s="51" t="s">
        <v>440</v>
      </c>
      <c r="D96" s="52" t="s">
        <v>58</v>
      </c>
      <c r="E96" s="203"/>
      <c r="F96" s="187"/>
      <c r="G96" s="205"/>
      <c r="H96" s="205"/>
      <c r="I96" s="202"/>
      <c r="J96" s="202" t="s">
        <v>153</v>
      </c>
      <c r="K96" s="202" t="s">
        <v>955</v>
      </c>
    </row>
    <row r="97" spans="1:11" ht="21">
      <c r="A97" s="51" t="s">
        <v>292</v>
      </c>
      <c r="B97" s="51" t="str">
        <f>$C$97</f>
        <v>Har tidsstyring eller skumringsanlæg udenfor</v>
      </c>
      <c r="C97" s="51" t="s">
        <v>441</v>
      </c>
      <c r="D97" s="52" t="str">
        <f>$D$94</f>
        <v>Obligatorisk</v>
      </c>
      <c r="E97" s="203"/>
      <c r="F97" s="187"/>
      <c r="G97" s="205"/>
      <c r="H97" s="205"/>
      <c r="I97" s="202"/>
      <c r="J97" s="202" t="s">
        <v>153</v>
      </c>
      <c r="K97" s="202" t="s">
        <v>955</v>
      </c>
    </row>
    <row r="98" spans="1:11" ht="21">
      <c r="A98" s="51" t="s">
        <v>293</v>
      </c>
      <c r="B98" s="51" t="s">
        <v>446</v>
      </c>
      <c r="C98" s="51" t="s">
        <v>444</v>
      </c>
      <c r="D98" s="52" t="str">
        <f>$D$94</f>
        <v>Obligatorisk</v>
      </c>
      <c r="E98" s="203"/>
      <c r="F98" s="193"/>
      <c r="G98" s="205"/>
      <c r="H98" s="205"/>
      <c r="I98" s="202"/>
      <c r="J98" s="202" t="s">
        <v>153</v>
      </c>
      <c r="K98" s="202" t="s">
        <v>955</v>
      </c>
    </row>
    <row r="99" spans="1:11" ht="31.5">
      <c r="A99" s="51" t="s">
        <v>294</v>
      </c>
      <c r="B99" s="51" t="s">
        <v>454</v>
      </c>
      <c r="C99" s="51" t="s">
        <v>445</v>
      </c>
      <c r="D99" s="52" t="s">
        <v>58</v>
      </c>
      <c r="E99" s="203"/>
      <c r="F99" s="193"/>
      <c r="G99" s="205"/>
      <c r="H99" s="205"/>
      <c r="I99" s="202"/>
      <c r="J99" s="202" t="s">
        <v>153</v>
      </c>
      <c r="K99" s="202" t="s">
        <v>955</v>
      </c>
    </row>
    <row r="100" spans="1:11" ht="21">
      <c r="A100" s="51" t="s">
        <v>295</v>
      </c>
      <c r="B100" s="51" t="s">
        <v>452</v>
      </c>
      <c r="C100" s="53" t="s">
        <v>449</v>
      </c>
      <c r="D100" s="52" t="s">
        <v>58</v>
      </c>
      <c r="E100" s="203"/>
      <c r="F100" s="187"/>
      <c r="G100" s="205"/>
      <c r="H100" s="205"/>
      <c r="I100" s="202"/>
      <c r="J100" s="202" t="s">
        <v>153</v>
      </c>
      <c r="K100" s="202" t="s">
        <v>955</v>
      </c>
    </row>
    <row r="101" spans="1:11" ht="21">
      <c r="A101" s="51" t="s">
        <v>296</v>
      </c>
      <c r="B101" s="51" t="s">
        <v>453</v>
      </c>
      <c r="C101" s="51" t="s">
        <v>450</v>
      </c>
      <c r="D101" s="52" t="str">
        <f>$D$94</f>
        <v>Obligatorisk</v>
      </c>
      <c r="E101" s="203"/>
      <c r="F101" s="187"/>
      <c r="G101" s="205"/>
      <c r="H101" s="205"/>
      <c r="I101" s="202"/>
      <c r="J101" s="202" t="s">
        <v>153</v>
      </c>
      <c r="K101" s="202" t="s">
        <v>955</v>
      </c>
    </row>
    <row r="102" spans="1:11" ht="21">
      <c r="A102" s="51" t="s">
        <v>297</v>
      </c>
      <c r="B102" s="51" t="s">
        <v>455</v>
      </c>
      <c r="C102" s="51" t="s">
        <v>451</v>
      </c>
      <c r="D102" s="52" t="str">
        <f>$D$94</f>
        <v>Obligatorisk</v>
      </c>
      <c r="E102" s="203"/>
      <c r="F102" s="187"/>
      <c r="G102" s="205"/>
      <c r="H102" s="205"/>
      <c r="I102" s="202"/>
      <c r="J102" s="202" t="s">
        <v>153</v>
      </c>
      <c r="K102" s="202" t="s">
        <v>955</v>
      </c>
    </row>
    <row r="103" spans="1:11" ht="21">
      <c r="A103" s="51" t="s">
        <v>298</v>
      </c>
      <c r="B103" s="51" t="s">
        <v>459</v>
      </c>
      <c r="C103" s="51" t="s">
        <v>456</v>
      </c>
      <c r="D103" s="51" t="str">
        <f>$D$94</f>
        <v>Obligatorisk</v>
      </c>
      <c r="E103" s="203"/>
      <c r="F103" s="187"/>
      <c r="G103" s="205"/>
      <c r="H103" s="205"/>
      <c r="I103" s="202"/>
      <c r="J103" s="202" t="s">
        <v>153</v>
      </c>
      <c r="K103" s="202" t="s">
        <v>955</v>
      </c>
    </row>
    <row r="104" spans="1:11" ht="21">
      <c r="A104" s="51" t="s">
        <v>194</v>
      </c>
      <c r="B104" s="51" t="s">
        <v>458</v>
      </c>
      <c r="C104" s="51" t="s">
        <v>457</v>
      </c>
      <c r="D104" s="52" t="s">
        <v>58</v>
      </c>
      <c r="E104" s="203"/>
      <c r="F104" s="187"/>
      <c r="G104" s="205"/>
      <c r="H104" s="205"/>
      <c r="I104" s="202"/>
      <c r="J104" s="202" t="s">
        <v>153</v>
      </c>
      <c r="K104" s="202" t="s">
        <v>955</v>
      </c>
    </row>
    <row r="105" spans="1:11" ht="10.5">
      <c r="A105" s="51" t="s">
        <v>299</v>
      </c>
      <c r="B105" s="51" t="s">
        <v>464</v>
      </c>
      <c r="C105" s="51" t="s">
        <v>460</v>
      </c>
      <c r="D105" s="51" t="str">
        <f>$D$94</f>
        <v>Obligatorisk</v>
      </c>
      <c r="E105" s="203"/>
      <c r="F105" s="187"/>
      <c r="G105" s="205"/>
      <c r="H105" s="205"/>
      <c r="I105" s="202"/>
      <c r="J105" s="202" t="s">
        <v>153</v>
      </c>
      <c r="K105" s="202" t="s">
        <v>955</v>
      </c>
    </row>
    <row r="106" spans="1:11" ht="10.5">
      <c r="A106" s="51" t="s">
        <v>300</v>
      </c>
      <c r="B106" s="51" t="s">
        <v>465</v>
      </c>
      <c r="C106" s="51" t="s">
        <v>461</v>
      </c>
      <c r="D106" s="51" t="s">
        <v>58</v>
      </c>
      <c r="E106" s="203"/>
      <c r="F106" s="187"/>
      <c r="G106" s="205"/>
      <c r="H106" s="205"/>
      <c r="I106" s="202"/>
      <c r="J106" s="202" t="s">
        <v>153</v>
      </c>
      <c r="K106" s="202" t="s">
        <v>955</v>
      </c>
    </row>
    <row r="107" spans="1:11" ht="21">
      <c r="A107" s="52" t="s">
        <v>301</v>
      </c>
      <c r="B107" s="52" t="s">
        <v>463</v>
      </c>
      <c r="C107" s="51" t="s">
        <v>462</v>
      </c>
      <c r="D107" s="51" t="str">
        <f>$D$94</f>
        <v>Obligatorisk</v>
      </c>
      <c r="E107" s="203"/>
      <c r="F107" s="187"/>
      <c r="G107" s="205"/>
      <c r="H107" s="205"/>
      <c r="I107" s="202"/>
      <c r="J107" s="202" t="s">
        <v>153</v>
      </c>
      <c r="K107" s="202" t="s">
        <v>955</v>
      </c>
    </row>
    <row r="108" spans="1:11" ht="10.5">
      <c r="A108" s="64">
        <v>7</v>
      </c>
      <c r="B108" s="64" t="s">
        <v>240</v>
      </c>
      <c r="C108" s="64" t="s">
        <v>65</v>
      </c>
      <c r="D108" s="64" t="s">
        <v>55</v>
      </c>
      <c r="E108" s="217" t="s">
        <v>56</v>
      </c>
      <c r="F108" s="191" t="s">
        <v>57</v>
      </c>
      <c r="G108" s="184"/>
      <c r="H108" s="184"/>
      <c r="I108" s="58"/>
      <c r="J108" s="58" t="s">
        <v>152</v>
      </c>
      <c r="K108" s="202" t="s">
        <v>955</v>
      </c>
    </row>
    <row r="109" spans="1:11" ht="10.5">
      <c r="A109" s="51" t="s">
        <v>195</v>
      </c>
      <c r="B109" s="51" t="s">
        <v>468</v>
      </c>
      <c r="C109" s="51" t="s">
        <v>620</v>
      </c>
      <c r="D109" s="62" t="s">
        <v>570</v>
      </c>
      <c r="E109" s="203"/>
      <c r="F109" s="187"/>
      <c r="G109" s="182">
        <f t="shared" ref="G109:G124" si="10">IF(E109="Ja",H109,0)</f>
        <v>0</v>
      </c>
      <c r="H109" s="182">
        <f>IF(E109="Ikke relevant",0,5)</f>
        <v>5</v>
      </c>
      <c r="I109" s="202"/>
      <c r="J109" s="202" t="s">
        <v>146</v>
      </c>
      <c r="K109" s="202" t="s">
        <v>955</v>
      </c>
    </row>
    <row r="110" spans="1:11" ht="10.5">
      <c r="A110" s="61" t="s">
        <v>196</v>
      </c>
      <c r="B110" s="61" t="s">
        <v>467</v>
      </c>
      <c r="C110" s="61" t="s">
        <v>619</v>
      </c>
      <c r="D110" s="62" t="s">
        <v>570</v>
      </c>
      <c r="E110" s="203"/>
      <c r="F110" s="187"/>
      <c r="G110" s="182">
        <f t="shared" si="10"/>
        <v>0</v>
      </c>
      <c r="H110" s="182">
        <f t="shared" ref="H110" si="11">IF(E110="Ikke relevant",0,3)</f>
        <v>3</v>
      </c>
      <c r="I110" s="202"/>
      <c r="J110" s="202" t="s">
        <v>146</v>
      </c>
      <c r="K110" s="202" t="s">
        <v>955</v>
      </c>
    </row>
    <row r="111" spans="1:11" ht="10.5">
      <c r="A111" s="51" t="s">
        <v>157</v>
      </c>
      <c r="B111" s="51" t="s">
        <v>466</v>
      </c>
      <c r="C111" s="51" t="s">
        <v>618</v>
      </c>
      <c r="D111" s="62" t="s">
        <v>572</v>
      </c>
      <c r="E111" s="203"/>
      <c r="F111" s="187"/>
      <c r="G111" s="182">
        <f t="shared" si="10"/>
        <v>0</v>
      </c>
      <c r="H111" s="182">
        <f>IF(E111="Ikke relevant",0,2)</f>
        <v>2</v>
      </c>
      <c r="I111" s="202"/>
      <c r="J111" s="202" t="s">
        <v>146</v>
      </c>
      <c r="K111" s="202" t="s">
        <v>955</v>
      </c>
    </row>
    <row r="112" spans="1:11" ht="10.5">
      <c r="A112" s="51" t="s">
        <v>158</v>
      </c>
      <c r="B112" s="51" t="s">
        <v>469</v>
      </c>
      <c r="C112" s="51" t="s">
        <v>469</v>
      </c>
      <c r="D112" s="62" t="s">
        <v>570</v>
      </c>
      <c r="E112" s="203"/>
      <c r="F112" s="187"/>
      <c r="G112" s="182">
        <f t="shared" si="10"/>
        <v>0</v>
      </c>
      <c r="H112" s="182">
        <f t="shared" ref="H112" si="12">IF(E112="Ikke relevant",0,3)</f>
        <v>3</v>
      </c>
      <c r="I112" s="202"/>
      <c r="J112" s="202" t="s">
        <v>146</v>
      </c>
      <c r="K112" s="202" t="s">
        <v>955</v>
      </c>
    </row>
    <row r="113" spans="1:11" ht="10.5">
      <c r="A113" s="51" t="s">
        <v>159</v>
      </c>
      <c r="B113" s="51" t="s">
        <v>481</v>
      </c>
      <c r="C113" s="51" t="s">
        <v>617</v>
      </c>
      <c r="D113" s="62" t="s">
        <v>569</v>
      </c>
      <c r="E113" s="203"/>
      <c r="F113" s="187"/>
      <c r="G113" s="182">
        <f t="shared" si="10"/>
        <v>0</v>
      </c>
      <c r="H113" s="182">
        <f>IF(E113="Ikke relevant",0,5)</f>
        <v>5</v>
      </c>
      <c r="I113" s="202"/>
      <c r="J113" s="202" t="s">
        <v>146</v>
      </c>
      <c r="K113" s="202" t="s">
        <v>955</v>
      </c>
    </row>
    <row r="114" spans="1:11" ht="19.5" customHeight="1">
      <c r="A114" s="51" t="s">
        <v>160</v>
      </c>
      <c r="B114" s="51" t="s">
        <v>470</v>
      </c>
      <c r="C114" s="51" t="s">
        <v>616</v>
      </c>
      <c r="D114" s="62" t="s">
        <v>570</v>
      </c>
      <c r="E114" s="203"/>
      <c r="F114" s="187"/>
      <c r="G114" s="182">
        <f t="shared" si="10"/>
        <v>0</v>
      </c>
      <c r="H114" s="182">
        <f t="shared" ref="H114" si="13">IF(E114="Ikke relevant",0,3)</f>
        <v>3</v>
      </c>
      <c r="I114" s="202"/>
      <c r="J114" s="202" t="s">
        <v>146</v>
      </c>
      <c r="K114" s="202" t="s">
        <v>955</v>
      </c>
    </row>
    <row r="115" spans="1:11" ht="10.5">
      <c r="A115" s="51" t="s">
        <v>302</v>
      </c>
      <c r="B115" s="51" t="s">
        <v>471</v>
      </c>
      <c r="C115" s="51" t="s">
        <v>615</v>
      </c>
      <c r="D115" s="62" t="s">
        <v>571</v>
      </c>
      <c r="E115" s="203"/>
      <c r="F115" s="187"/>
      <c r="G115" s="182">
        <f t="shared" si="10"/>
        <v>0</v>
      </c>
      <c r="H115" s="182">
        <f>IF(E115="Ikke relevant",0,4)</f>
        <v>4</v>
      </c>
      <c r="I115" s="202"/>
      <c r="J115" s="202" t="s">
        <v>146</v>
      </c>
      <c r="K115" s="202" t="s">
        <v>955</v>
      </c>
    </row>
    <row r="116" spans="1:11" ht="10.5">
      <c r="A116" s="51" t="s">
        <v>303</v>
      </c>
      <c r="B116" s="51" t="s">
        <v>472</v>
      </c>
      <c r="C116" s="51" t="s">
        <v>614</v>
      </c>
      <c r="D116" s="62" t="s">
        <v>569</v>
      </c>
      <c r="E116" s="203"/>
      <c r="F116" s="187"/>
      <c r="G116" s="182">
        <f t="shared" si="10"/>
        <v>0</v>
      </c>
      <c r="H116" s="182">
        <f t="shared" ref="H116:H117" si="14">IF(E116="Ikke relevant",0,5)</f>
        <v>5</v>
      </c>
      <c r="I116" s="202"/>
      <c r="J116" s="202" t="s">
        <v>146</v>
      </c>
      <c r="K116" s="202" t="s">
        <v>955</v>
      </c>
    </row>
    <row r="117" spans="1:11" ht="21">
      <c r="A117" s="51" t="s">
        <v>304</v>
      </c>
      <c r="B117" s="51" t="s">
        <v>473</v>
      </c>
      <c r="C117" s="51" t="s">
        <v>473</v>
      </c>
      <c r="D117" s="62" t="s">
        <v>569</v>
      </c>
      <c r="E117" s="203"/>
      <c r="F117" s="187"/>
      <c r="G117" s="182">
        <f t="shared" si="10"/>
        <v>0</v>
      </c>
      <c r="H117" s="182">
        <f t="shared" si="14"/>
        <v>5</v>
      </c>
      <c r="I117" s="202"/>
      <c r="J117" s="202" t="s">
        <v>146</v>
      </c>
      <c r="K117" s="202" t="s">
        <v>955</v>
      </c>
    </row>
    <row r="118" spans="1:11" ht="21">
      <c r="A118" s="61" t="s">
        <v>161</v>
      </c>
      <c r="B118" s="51" t="s">
        <v>474</v>
      </c>
      <c r="C118" s="51" t="s">
        <v>612</v>
      </c>
      <c r="D118" s="62" t="s">
        <v>572</v>
      </c>
      <c r="E118" s="203"/>
      <c r="F118" s="187"/>
      <c r="G118" s="182">
        <f t="shared" si="10"/>
        <v>0</v>
      </c>
      <c r="H118" s="182">
        <f>IF(E118="Ikke relevant",0,2)</f>
        <v>2</v>
      </c>
      <c r="I118" s="202"/>
      <c r="J118" s="202" t="s">
        <v>146</v>
      </c>
      <c r="K118" s="202" t="s">
        <v>955</v>
      </c>
    </row>
    <row r="119" spans="1:11" ht="21">
      <c r="A119" s="51" t="s">
        <v>305</v>
      </c>
      <c r="B119" s="51" t="s">
        <v>613</v>
      </c>
      <c r="C119" s="51" t="s">
        <v>475</v>
      </c>
      <c r="D119" s="62" t="s">
        <v>571</v>
      </c>
      <c r="E119" s="203"/>
      <c r="F119" s="187"/>
      <c r="G119" s="182">
        <f t="shared" si="10"/>
        <v>0</v>
      </c>
      <c r="H119" s="182">
        <f>IF(E119="Ikke relevant",0,4)</f>
        <v>4</v>
      </c>
      <c r="I119" s="202"/>
      <c r="J119" s="202" t="s">
        <v>146</v>
      </c>
      <c r="K119" s="202" t="s">
        <v>954</v>
      </c>
    </row>
    <row r="120" spans="1:11" ht="10.5">
      <c r="A120" s="51" t="s">
        <v>306</v>
      </c>
      <c r="B120" s="51" t="s">
        <v>476</v>
      </c>
      <c r="C120" s="51" t="s">
        <v>611</v>
      </c>
      <c r="D120" s="62" t="s">
        <v>572</v>
      </c>
      <c r="E120" s="203"/>
      <c r="F120" s="187"/>
      <c r="G120" s="182">
        <f t="shared" si="10"/>
        <v>0</v>
      </c>
      <c r="H120" s="182">
        <f>IF(E120="Ikke relevant",0,2)</f>
        <v>2</v>
      </c>
      <c r="I120" s="202"/>
      <c r="J120" s="202" t="s">
        <v>146</v>
      </c>
      <c r="K120" s="202" t="s">
        <v>954</v>
      </c>
    </row>
    <row r="121" spans="1:11" ht="21">
      <c r="A121" s="51" t="s">
        <v>307</v>
      </c>
      <c r="B121" s="51" t="s">
        <v>477</v>
      </c>
      <c r="C121" s="51" t="s">
        <v>610</v>
      </c>
      <c r="D121" s="62" t="s">
        <v>570</v>
      </c>
      <c r="E121" s="203"/>
      <c r="F121" s="187"/>
      <c r="G121" s="182">
        <f t="shared" si="10"/>
        <v>0</v>
      </c>
      <c r="H121" s="206">
        <v>3</v>
      </c>
      <c r="I121" s="202"/>
      <c r="J121" s="202" t="s">
        <v>146</v>
      </c>
      <c r="K121" s="202" t="s">
        <v>954</v>
      </c>
    </row>
    <row r="122" spans="1:11" ht="10.5">
      <c r="A122" s="53" t="s">
        <v>308</v>
      </c>
      <c r="B122" s="53" t="s">
        <v>478</v>
      </c>
      <c r="C122" s="53" t="s">
        <v>609</v>
      </c>
      <c r="D122" s="62" t="s">
        <v>572</v>
      </c>
      <c r="E122" s="203"/>
      <c r="F122" s="187"/>
      <c r="G122" s="182">
        <f t="shared" si="10"/>
        <v>0</v>
      </c>
      <c r="H122" s="182">
        <f>IF(E122="Ikke relevant",0,2)</f>
        <v>2</v>
      </c>
      <c r="I122" s="202"/>
      <c r="J122" s="202" t="s">
        <v>146</v>
      </c>
      <c r="K122" s="202" t="s">
        <v>954</v>
      </c>
    </row>
    <row r="123" spans="1:11" ht="21">
      <c r="A123" s="51" t="s">
        <v>309</v>
      </c>
      <c r="B123" s="51" t="s">
        <v>479</v>
      </c>
      <c r="C123" s="51" t="s">
        <v>608</v>
      </c>
      <c r="D123" s="62" t="s">
        <v>570</v>
      </c>
      <c r="E123" s="203"/>
      <c r="F123" s="187"/>
      <c r="G123" s="182">
        <f t="shared" si="10"/>
        <v>0</v>
      </c>
      <c r="H123" s="182">
        <f t="shared" ref="H123" si="15">IF(E123="Ikke relevant",0,3)</f>
        <v>3</v>
      </c>
      <c r="I123" s="202"/>
      <c r="J123" s="202" t="s">
        <v>146</v>
      </c>
      <c r="K123" s="202" t="s">
        <v>954</v>
      </c>
    </row>
    <row r="124" spans="1:11" ht="21">
      <c r="A124" s="51" t="s">
        <v>310</v>
      </c>
      <c r="B124" s="51" t="s">
        <v>480</v>
      </c>
      <c r="C124" s="51" t="s">
        <v>607</v>
      </c>
      <c r="D124" s="62" t="s">
        <v>572</v>
      </c>
      <c r="E124" s="203"/>
      <c r="F124" s="187"/>
      <c r="G124" s="182">
        <f t="shared" si="10"/>
        <v>0</v>
      </c>
      <c r="H124" s="182">
        <f>IF(E124="Ikke relevant",0,2)</f>
        <v>2</v>
      </c>
      <c r="I124" s="202"/>
      <c r="J124" s="202" t="s">
        <v>146</v>
      </c>
      <c r="K124" s="202" t="s">
        <v>954</v>
      </c>
    </row>
    <row r="125" spans="1:11" ht="10.5">
      <c r="A125" s="179">
        <v>8</v>
      </c>
      <c r="B125" s="179" t="s">
        <v>66</v>
      </c>
      <c r="C125" s="179" t="s">
        <v>66</v>
      </c>
      <c r="D125" s="180" t="s">
        <v>55</v>
      </c>
      <c r="E125" s="214" t="s">
        <v>56</v>
      </c>
      <c r="F125" s="185" t="s">
        <v>57</v>
      </c>
      <c r="G125" s="204">
        <f>SUM(G126:G138)</f>
        <v>0</v>
      </c>
      <c r="H125" s="204">
        <f>SUM(H126:H138)-7</f>
        <v>14</v>
      </c>
      <c r="I125" s="209">
        <f>G125/H125</f>
        <v>0</v>
      </c>
      <c r="J125" s="180" t="s">
        <v>152</v>
      </c>
      <c r="K125" s="180" t="s">
        <v>954</v>
      </c>
    </row>
    <row r="126" spans="1:11" ht="21">
      <c r="A126" s="51" t="s">
        <v>197</v>
      </c>
      <c r="B126" s="51" t="s">
        <v>646</v>
      </c>
      <c r="C126" s="51" t="s">
        <v>482</v>
      </c>
      <c r="D126" s="52" t="s">
        <v>58</v>
      </c>
      <c r="E126" s="203"/>
      <c r="F126" s="187"/>
      <c r="G126" s="205"/>
      <c r="H126" s="205"/>
      <c r="I126" s="202"/>
      <c r="J126" s="202" t="s">
        <v>153</v>
      </c>
      <c r="K126" s="202" t="s">
        <v>954</v>
      </c>
    </row>
    <row r="127" spans="1:11" s="12" customFormat="1" ht="21">
      <c r="A127" s="51" t="s">
        <v>162</v>
      </c>
      <c r="B127" s="51" t="s">
        <v>647</v>
      </c>
      <c r="C127" s="51" t="s">
        <v>483</v>
      </c>
      <c r="D127" s="52" t="s">
        <v>58</v>
      </c>
      <c r="E127" s="203"/>
      <c r="F127" s="187"/>
      <c r="G127" s="205"/>
      <c r="H127" s="205"/>
      <c r="I127" s="202"/>
      <c r="J127" s="202" t="s">
        <v>153</v>
      </c>
      <c r="K127" s="202" t="s">
        <v>954</v>
      </c>
    </row>
    <row r="128" spans="1:11" ht="21">
      <c r="A128" s="51" t="s">
        <v>198</v>
      </c>
      <c r="B128" s="51" t="s">
        <v>648</v>
      </c>
      <c r="C128" s="51" t="s">
        <v>484</v>
      </c>
      <c r="D128" s="51" t="s">
        <v>58</v>
      </c>
      <c r="E128" s="203"/>
      <c r="F128" s="187"/>
      <c r="G128" s="205"/>
      <c r="H128" s="205"/>
      <c r="I128" s="202"/>
      <c r="J128" s="202" t="s">
        <v>153</v>
      </c>
      <c r="K128" s="202" t="s">
        <v>954</v>
      </c>
    </row>
    <row r="129" spans="1:11" ht="31.5">
      <c r="A129" s="51" t="s">
        <v>311</v>
      </c>
      <c r="B129" s="51" t="s">
        <v>637</v>
      </c>
      <c r="C129" s="51" t="s">
        <v>485</v>
      </c>
      <c r="D129" s="51" t="str">
        <f>$D$128</f>
        <v>Obligatorisk</v>
      </c>
      <c r="E129" s="203"/>
      <c r="F129" s="187"/>
      <c r="G129" s="205"/>
      <c r="H129" s="205"/>
      <c r="I129" s="202"/>
      <c r="J129" s="202" t="s">
        <v>153</v>
      </c>
      <c r="K129" s="202" t="s">
        <v>954</v>
      </c>
    </row>
    <row r="130" spans="1:11" ht="10.5">
      <c r="A130" s="51" t="s">
        <v>199</v>
      </c>
      <c r="B130" s="51" t="s">
        <v>649</v>
      </c>
      <c r="C130" s="51" t="s">
        <v>486</v>
      </c>
      <c r="D130" s="51" t="str">
        <f>$D$128</f>
        <v>Obligatorisk</v>
      </c>
      <c r="E130" s="203"/>
      <c r="F130" s="187"/>
      <c r="G130" s="205"/>
      <c r="H130" s="205"/>
      <c r="I130" s="202"/>
      <c r="J130" s="202" t="s">
        <v>153</v>
      </c>
      <c r="K130" s="202" t="s">
        <v>954</v>
      </c>
    </row>
    <row r="131" spans="1:11" ht="21">
      <c r="A131" s="51" t="s">
        <v>200</v>
      </c>
      <c r="B131" s="51" t="s">
        <v>650</v>
      </c>
      <c r="C131" s="51" t="s">
        <v>487</v>
      </c>
      <c r="D131" s="51" t="str">
        <f>$D$130</f>
        <v>Obligatorisk</v>
      </c>
      <c r="E131" s="203"/>
      <c r="F131" s="187"/>
      <c r="G131" s="205"/>
      <c r="H131" s="205"/>
      <c r="I131" s="202"/>
      <c r="J131" s="202" t="s">
        <v>153</v>
      </c>
      <c r="K131" s="202" t="s">
        <v>954</v>
      </c>
    </row>
    <row r="132" spans="1:11" ht="10.5">
      <c r="A132" s="64">
        <v>8</v>
      </c>
      <c r="B132" s="64" t="s">
        <v>240</v>
      </c>
      <c r="C132" s="64" t="s">
        <v>284</v>
      </c>
      <c r="D132" s="64" t="s">
        <v>55</v>
      </c>
      <c r="E132" s="217" t="s">
        <v>56</v>
      </c>
      <c r="F132" s="191" t="s">
        <v>364</v>
      </c>
      <c r="G132" s="184"/>
      <c r="H132" s="184"/>
      <c r="I132" s="58"/>
      <c r="J132" s="58" t="s">
        <v>152</v>
      </c>
      <c r="K132" s="58" t="s">
        <v>954</v>
      </c>
    </row>
    <row r="133" spans="1:11" ht="31.5">
      <c r="A133" s="51" t="s">
        <v>312</v>
      </c>
      <c r="B133" s="51" t="s">
        <v>621</v>
      </c>
      <c r="C133" s="51" t="s">
        <v>633</v>
      </c>
      <c r="D133" s="62" t="s">
        <v>570</v>
      </c>
      <c r="E133" s="203"/>
      <c r="F133" s="187"/>
      <c r="G133" s="182">
        <f t="shared" ref="G133:G144" si="16">IF(E133="Ja",H133,0)</f>
        <v>0</v>
      </c>
      <c r="H133" s="182">
        <f t="shared" ref="H133" si="17">IF(E133="Ikke relevant",0,3)</f>
        <v>3</v>
      </c>
      <c r="I133" s="202"/>
      <c r="J133" s="202" t="s">
        <v>146</v>
      </c>
      <c r="K133" s="202" t="s">
        <v>954</v>
      </c>
    </row>
    <row r="134" spans="1:11" ht="21">
      <c r="A134" s="53" t="s">
        <v>313</v>
      </c>
      <c r="B134" s="53" t="s">
        <v>622</v>
      </c>
      <c r="C134" s="53" t="s">
        <v>632</v>
      </c>
      <c r="D134" s="62" t="s">
        <v>571</v>
      </c>
      <c r="E134" s="203"/>
      <c r="F134" s="187"/>
      <c r="G134" s="182">
        <f t="shared" si="16"/>
        <v>0</v>
      </c>
      <c r="H134" s="182">
        <f>IF(E134="Ikke relevant",0,4)</f>
        <v>4</v>
      </c>
      <c r="I134" s="202"/>
      <c r="J134" s="202" t="s">
        <v>146</v>
      </c>
      <c r="K134" s="202" t="s">
        <v>954</v>
      </c>
    </row>
    <row r="135" spans="1:11" ht="31.5">
      <c r="A135" s="61" t="s">
        <v>314</v>
      </c>
      <c r="B135" s="61" t="s">
        <v>623</v>
      </c>
      <c r="C135" s="61" t="s">
        <v>634</v>
      </c>
      <c r="D135" s="62" t="s">
        <v>569</v>
      </c>
      <c r="E135" s="203"/>
      <c r="F135" s="194"/>
      <c r="G135" s="182">
        <f t="shared" si="16"/>
        <v>0</v>
      </c>
      <c r="H135" s="182">
        <f>IF(E135="Ikke relevant",0,5)</f>
        <v>5</v>
      </c>
      <c r="I135" s="202"/>
      <c r="J135" s="202" t="s">
        <v>146</v>
      </c>
      <c r="K135" s="202" t="s">
        <v>954</v>
      </c>
    </row>
    <row r="136" spans="1:11" ht="21">
      <c r="A136" s="61" t="s">
        <v>213</v>
      </c>
      <c r="B136" s="61" t="s">
        <v>635</v>
      </c>
      <c r="C136" s="61" t="s">
        <v>631</v>
      </c>
      <c r="D136" s="62" t="s">
        <v>570</v>
      </c>
      <c r="E136" s="203"/>
      <c r="F136" s="194"/>
      <c r="G136" s="182">
        <f t="shared" si="16"/>
        <v>0</v>
      </c>
      <c r="H136" s="182">
        <f t="shared" ref="H136:H139" si="18">IF(E136="Ikke relevant",0,3)</f>
        <v>3</v>
      </c>
      <c r="I136" s="202"/>
      <c r="J136" s="202" t="s">
        <v>146</v>
      </c>
      <c r="K136" s="202" t="s">
        <v>954</v>
      </c>
    </row>
    <row r="137" spans="1:11" s="12" customFormat="1" ht="21">
      <c r="A137" s="61" t="s">
        <v>215</v>
      </c>
      <c r="B137" s="61" t="s">
        <v>636</v>
      </c>
      <c r="C137" s="61" t="s">
        <v>554</v>
      </c>
      <c r="D137" s="62" t="s">
        <v>570</v>
      </c>
      <c r="E137" s="203"/>
      <c r="F137" s="194"/>
      <c r="G137" s="182">
        <f t="shared" si="16"/>
        <v>0</v>
      </c>
      <c r="H137" s="182">
        <f t="shared" si="18"/>
        <v>3</v>
      </c>
      <c r="I137" s="202"/>
      <c r="J137" s="202" t="s">
        <v>146</v>
      </c>
      <c r="K137" s="202" t="s">
        <v>954</v>
      </c>
    </row>
    <row r="138" spans="1:11" ht="31.5">
      <c r="A138" s="61" t="s">
        <v>216</v>
      </c>
      <c r="B138" s="61" t="s">
        <v>637</v>
      </c>
      <c r="C138" s="61" t="s">
        <v>630</v>
      </c>
      <c r="D138" s="62" t="s">
        <v>570</v>
      </c>
      <c r="E138" s="203"/>
      <c r="F138" s="194"/>
      <c r="G138" s="182">
        <f t="shared" si="16"/>
        <v>0</v>
      </c>
      <c r="H138" s="182">
        <f t="shared" si="18"/>
        <v>3</v>
      </c>
      <c r="I138" s="202"/>
      <c r="J138" s="202" t="s">
        <v>146</v>
      </c>
      <c r="K138" s="202" t="s">
        <v>954</v>
      </c>
    </row>
    <row r="139" spans="1:11" ht="31.5">
      <c r="A139" s="61" t="s">
        <v>216</v>
      </c>
      <c r="B139" s="61" t="s">
        <v>638</v>
      </c>
      <c r="C139" s="61" t="s">
        <v>629</v>
      </c>
      <c r="D139" s="62" t="s">
        <v>570</v>
      </c>
      <c r="E139" s="203"/>
      <c r="F139" s="194"/>
      <c r="G139" s="182">
        <f t="shared" si="16"/>
        <v>0</v>
      </c>
      <c r="H139" s="182">
        <f t="shared" si="18"/>
        <v>3</v>
      </c>
      <c r="I139" s="202"/>
      <c r="J139" s="202" t="s">
        <v>146</v>
      </c>
      <c r="K139" s="202" t="s">
        <v>954</v>
      </c>
    </row>
    <row r="140" spans="1:11" ht="10.5">
      <c r="A140" s="61" t="s">
        <v>217</v>
      </c>
      <c r="B140" s="61" t="s">
        <v>639</v>
      </c>
      <c r="C140" s="61" t="s">
        <v>628</v>
      </c>
      <c r="D140" s="62" t="s">
        <v>569</v>
      </c>
      <c r="E140" s="203"/>
      <c r="F140" s="194"/>
      <c r="G140" s="182">
        <f t="shared" si="16"/>
        <v>0</v>
      </c>
      <c r="H140" s="182">
        <f>IF(E140="Ikke relevant",0,5)</f>
        <v>5</v>
      </c>
      <c r="I140" s="202"/>
      <c r="J140" s="202" t="s">
        <v>146</v>
      </c>
      <c r="K140" s="202" t="s">
        <v>954</v>
      </c>
    </row>
    <row r="141" spans="1:11" ht="10.5">
      <c r="A141" s="61" t="s">
        <v>315</v>
      </c>
      <c r="B141" s="61" t="s">
        <v>553</v>
      </c>
      <c r="C141" s="61" t="s">
        <v>627</v>
      </c>
      <c r="D141" s="62" t="s">
        <v>570</v>
      </c>
      <c r="E141" s="203"/>
      <c r="F141" s="194"/>
      <c r="G141" s="182">
        <f t="shared" si="16"/>
        <v>0</v>
      </c>
      <c r="H141" s="182">
        <f t="shared" ref="H141:H144" si="19">IF(E141="Ikke relevant",0,3)</f>
        <v>3</v>
      </c>
      <c r="I141" s="202"/>
      <c r="J141" s="202" t="s">
        <v>146</v>
      </c>
      <c r="K141" s="202" t="s">
        <v>954</v>
      </c>
    </row>
    <row r="142" spans="1:11" ht="21">
      <c r="A142" s="61" t="s">
        <v>316</v>
      </c>
      <c r="B142" s="61" t="s">
        <v>640</v>
      </c>
      <c r="C142" s="61" t="s">
        <v>626</v>
      </c>
      <c r="D142" s="62" t="s">
        <v>570</v>
      </c>
      <c r="E142" s="203"/>
      <c r="F142" s="194"/>
      <c r="G142" s="182">
        <f t="shared" si="16"/>
        <v>0</v>
      </c>
      <c r="H142" s="182">
        <f t="shared" si="19"/>
        <v>3</v>
      </c>
      <c r="I142" s="202"/>
      <c r="J142" s="202" t="s">
        <v>146</v>
      </c>
      <c r="K142" s="202" t="s">
        <v>954</v>
      </c>
    </row>
    <row r="143" spans="1:11" ht="21">
      <c r="A143" s="61" t="s">
        <v>317</v>
      </c>
      <c r="B143" s="61" t="s">
        <v>552</v>
      </c>
      <c r="C143" s="61" t="s">
        <v>625</v>
      </c>
      <c r="D143" s="62" t="s">
        <v>570</v>
      </c>
      <c r="E143" s="203"/>
      <c r="F143" s="194"/>
      <c r="G143" s="182">
        <f t="shared" si="16"/>
        <v>0</v>
      </c>
      <c r="H143" s="182">
        <f t="shared" si="19"/>
        <v>3</v>
      </c>
      <c r="I143" s="202"/>
      <c r="J143" s="202" t="s">
        <v>146</v>
      </c>
      <c r="K143" s="202" t="s">
        <v>954</v>
      </c>
    </row>
    <row r="144" spans="1:11" ht="21">
      <c r="A144" s="61" t="s">
        <v>318</v>
      </c>
      <c r="B144" s="61" t="s">
        <v>641</v>
      </c>
      <c r="C144" s="61" t="s">
        <v>624</v>
      </c>
      <c r="D144" s="62" t="s">
        <v>570</v>
      </c>
      <c r="E144" s="203"/>
      <c r="F144" s="194"/>
      <c r="G144" s="182">
        <f t="shared" si="16"/>
        <v>0</v>
      </c>
      <c r="H144" s="182">
        <f t="shared" si="19"/>
        <v>3</v>
      </c>
      <c r="I144" s="202"/>
      <c r="J144" s="202" t="s">
        <v>146</v>
      </c>
      <c r="K144" s="202" t="s">
        <v>954</v>
      </c>
    </row>
    <row r="145" spans="1:11" ht="10.5">
      <c r="A145" s="179">
        <v>9</v>
      </c>
      <c r="B145" s="179" t="s">
        <v>214</v>
      </c>
      <c r="C145" s="179" t="s">
        <v>214</v>
      </c>
      <c r="D145" s="180" t="s">
        <v>55</v>
      </c>
      <c r="E145" s="214" t="s">
        <v>56</v>
      </c>
      <c r="F145" s="185" t="s">
        <v>57</v>
      </c>
      <c r="G145" s="204">
        <f>SUM(G157:G169)</f>
        <v>0</v>
      </c>
      <c r="H145" s="204">
        <f>SUM(H157:H169)</f>
        <v>46</v>
      </c>
      <c r="I145" s="209">
        <f>G145/H145</f>
        <v>0</v>
      </c>
      <c r="J145" s="180" t="s">
        <v>152</v>
      </c>
      <c r="K145" s="180" t="s">
        <v>954</v>
      </c>
    </row>
    <row r="146" spans="1:11" ht="31.5">
      <c r="A146" s="41" t="s">
        <v>201</v>
      </c>
      <c r="B146" s="41" t="s">
        <v>551</v>
      </c>
      <c r="C146" s="41" t="s">
        <v>488</v>
      </c>
      <c r="D146" s="42" t="s">
        <v>58</v>
      </c>
      <c r="E146" s="203"/>
      <c r="F146" s="186"/>
      <c r="G146" s="205"/>
      <c r="H146" s="205"/>
      <c r="I146" s="202"/>
      <c r="J146" s="202" t="s">
        <v>153</v>
      </c>
      <c r="K146" s="202" t="s">
        <v>954</v>
      </c>
    </row>
    <row r="147" spans="1:11" ht="31.5">
      <c r="A147" s="41" t="s">
        <v>319</v>
      </c>
      <c r="B147" s="41" t="s">
        <v>550</v>
      </c>
      <c r="C147" s="41" t="s">
        <v>489</v>
      </c>
      <c r="D147" s="42" t="s">
        <v>58</v>
      </c>
      <c r="E147" s="203"/>
      <c r="F147" s="195"/>
      <c r="G147" s="205"/>
      <c r="H147" s="205"/>
      <c r="I147" s="202"/>
      <c r="J147" s="202" t="s">
        <v>153</v>
      </c>
      <c r="K147" s="202" t="s">
        <v>954</v>
      </c>
    </row>
    <row r="148" spans="1:11" ht="31.5">
      <c r="A148" s="41" t="s">
        <v>320</v>
      </c>
      <c r="B148" s="41" t="s">
        <v>549</v>
      </c>
      <c r="C148" s="41" t="s">
        <v>490</v>
      </c>
      <c r="D148" s="42" t="s">
        <v>58</v>
      </c>
      <c r="E148" s="203"/>
      <c r="F148" s="195"/>
      <c r="G148" s="205"/>
      <c r="H148" s="205"/>
      <c r="I148" s="202"/>
      <c r="J148" s="202" t="s">
        <v>153</v>
      </c>
      <c r="K148" s="202" t="s">
        <v>954</v>
      </c>
    </row>
    <row r="149" spans="1:11" ht="21">
      <c r="A149" s="41" t="s">
        <v>321</v>
      </c>
      <c r="B149" s="41" t="s">
        <v>548</v>
      </c>
      <c r="C149" s="41" t="s">
        <v>491</v>
      </c>
      <c r="D149" s="42" t="s">
        <v>58</v>
      </c>
      <c r="E149" s="203"/>
      <c r="F149" s="195"/>
      <c r="G149" s="205"/>
      <c r="H149" s="205"/>
      <c r="I149" s="202"/>
      <c r="J149" s="202" t="s">
        <v>153</v>
      </c>
      <c r="K149" s="202" t="s">
        <v>954</v>
      </c>
    </row>
    <row r="150" spans="1:11" ht="21">
      <c r="A150" s="41" t="s">
        <v>322</v>
      </c>
      <c r="B150" s="41" t="s">
        <v>547</v>
      </c>
      <c r="C150" s="41" t="s">
        <v>492</v>
      </c>
      <c r="D150" s="42" t="s">
        <v>58</v>
      </c>
      <c r="E150" s="203"/>
      <c r="F150" s="195"/>
      <c r="G150" s="205"/>
      <c r="H150" s="205"/>
      <c r="I150" s="202"/>
      <c r="J150" s="202" t="s">
        <v>153</v>
      </c>
      <c r="K150" s="202" t="s">
        <v>954</v>
      </c>
    </row>
    <row r="151" spans="1:11" ht="21">
      <c r="A151" s="41" t="s">
        <v>323</v>
      </c>
      <c r="B151" s="41" t="s">
        <v>546</v>
      </c>
      <c r="C151" s="41" t="s">
        <v>493</v>
      </c>
      <c r="D151" s="42" t="s">
        <v>58</v>
      </c>
      <c r="E151" s="203"/>
      <c r="F151" s="195"/>
      <c r="G151" s="205"/>
      <c r="H151" s="205"/>
      <c r="I151" s="202"/>
      <c r="J151" s="202" t="s">
        <v>153</v>
      </c>
      <c r="K151" s="202" t="s">
        <v>954</v>
      </c>
    </row>
    <row r="152" spans="1:11" ht="10.5">
      <c r="A152" s="41" t="s">
        <v>727</v>
      </c>
      <c r="B152" s="41" t="s">
        <v>728</v>
      </c>
      <c r="C152" s="41" t="s">
        <v>729</v>
      </c>
      <c r="D152" s="42" t="s">
        <v>60</v>
      </c>
      <c r="E152" s="219"/>
      <c r="F152" s="195"/>
      <c r="G152" s="205"/>
      <c r="H152" s="205"/>
      <c r="I152" s="202"/>
      <c r="J152" s="202"/>
      <c r="K152" s="202" t="s">
        <v>954</v>
      </c>
    </row>
    <row r="153" spans="1:11" ht="10.5">
      <c r="A153" s="41" t="s">
        <v>324</v>
      </c>
      <c r="B153" s="41" t="s">
        <v>545</v>
      </c>
      <c r="C153" s="41" t="s">
        <v>494</v>
      </c>
      <c r="D153" s="42" t="s">
        <v>58</v>
      </c>
      <c r="E153" s="203"/>
      <c r="F153" s="195"/>
      <c r="G153" s="205"/>
      <c r="H153" s="205"/>
      <c r="I153" s="202"/>
      <c r="J153" s="202" t="s">
        <v>153</v>
      </c>
      <c r="K153" s="202" t="s">
        <v>954</v>
      </c>
    </row>
    <row r="154" spans="1:11" ht="10.5">
      <c r="A154" s="41" t="s">
        <v>325</v>
      </c>
      <c r="B154" s="41" t="s">
        <v>544</v>
      </c>
      <c r="C154" s="41" t="s">
        <v>495</v>
      </c>
      <c r="D154" s="42" t="s">
        <v>58</v>
      </c>
      <c r="E154" s="203"/>
      <c r="F154" s="195"/>
      <c r="G154" s="205"/>
      <c r="H154" s="205"/>
      <c r="I154" s="202"/>
      <c r="J154" s="202" t="s">
        <v>153</v>
      </c>
      <c r="K154" s="202" t="s">
        <v>954</v>
      </c>
    </row>
    <row r="155" spans="1:11" ht="10.5">
      <c r="A155" s="41" t="s">
        <v>326</v>
      </c>
      <c r="B155" s="41" t="s">
        <v>543</v>
      </c>
      <c r="C155" s="41" t="s">
        <v>496</v>
      </c>
      <c r="D155" s="42" t="s">
        <v>58</v>
      </c>
      <c r="E155" s="203"/>
      <c r="F155" s="195"/>
      <c r="G155" s="205"/>
      <c r="H155" s="205"/>
      <c r="I155" s="202"/>
      <c r="J155" s="202" t="s">
        <v>153</v>
      </c>
      <c r="K155" s="202" t="s">
        <v>954</v>
      </c>
    </row>
    <row r="156" spans="1:11" ht="10.5">
      <c r="A156" s="67">
        <v>9</v>
      </c>
      <c r="B156" s="67" t="s">
        <v>284</v>
      </c>
      <c r="C156" s="67" t="s">
        <v>284</v>
      </c>
      <c r="D156" s="68" t="s">
        <v>55</v>
      </c>
      <c r="E156" s="217" t="s">
        <v>56</v>
      </c>
      <c r="F156" s="196" t="s">
        <v>57</v>
      </c>
      <c r="G156" s="184"/>
      <c r="H156" s="184"/>
      <c r="I156" s="58"/>
      <c r="J156" s="58" t="s">
        <v>152</v>
      </c>
      <c r="K156" s="58" t="s">
        <v>954</v>
      </c>
    </row>
    <row r="157" spans="1:11" ht="31.5">
      <c r="A157" s="41" t="s">
        <v>163</v>
      </c>
      <c r="B157" s="41" t="s">
        <v>507</v>
      </c>
      <c r="C157" s="41" t="s">
        <v>953</v>
      </c>
      <c r="D157" s="62" t="s">
        <v>569</v>
      </c>
      <c r="E157" s="203"/>
      <c r="F157" s="197"/>
      <c r="G157" s="182">
        <f t="shared" ref="G157:G169" si="20">IF(E157="Ja",H157,0)</f>
        <v>0</v>
      </c>
      <c r="H157" s="182">
        <f>IF(E157="Ikke relevant",0,5)</f>
        <v>5</v>
      </c>
      <c r="I157" s="202"/>
      <c r="J157" s="202" t="s">
        <v>146</v>
      </c>
      <c r="K157" s="202" t="s">
        <v>954</v>
      </c>
    </row>
    <row r="158" spans="1:11" ht="10.5">
      <c r="A158" s="41" t="s">
        <v>327</v>
      </c>
      <c r="B158" s="41" t="s">
        <v>506</v>
      </c>
      <c r="C158" s="41" t="s">
        <v>952</v>
      </c>
      <c r="D158" s="62" t="s">
        <v>571</v>
      </c>
      <c r="E158" s="203"/>
      <c r="F158" s="197"/>
      <c r="G158" s="182">
        <f t="shared" si="20"/>
        <v>0</v>
      </c>
      <c r="H158" s="182">
        <f>IF(E158="Ikke relevant",0,4)</f>
        <v>4</v>
      </c>
      <c r="I158" s="202"/>
      <c r="J158" s="202" t="s">
        <v>146</v>
      </c>
      <c r="K158" s="202" t="s">
        <v>954</v>
      </c>
    </row>
    <row r="159" spans="1:11" ht="21">
      <c r="A159" s="41" t="s">
        <v>328</v>
      </c>
      <c r="B159" s="41" t="s">
        <v>951</v>
      </c>
      <c r="C159" s="41" t="s">
        <v>950</v>
      </c>
      <c r="D159" s="62" t="s">
        <v>569</v>
      </c>
      <c r="E159" s="203"/>
      <c r="F159" s="197"/>
      <c r="G159" s="182">
        <f t="shared" si="20"/>
        <v>0</v>
      </c>
      <c r="H159" s="182">
        <f>IF(E159="Ikke relevant",0,5)</f>
        <v>5</v>
      </c>
      <c r="I159" s="202"/>
      <c r="J159" s="202" t="s">
        <v>146</v>
      </c>
      <c r="K159" s="202" t="s">
        <v>954</v>
      </c>
    </row>
    <row r="160" spans="1:11" ht="21">
      <c r="A160" s="41" t="s">
        <v>329</v>
      </c>
      <c r="B160" s="41" t="s">
        <v>505</v>
      </c>
      <c r="C160" s="41" t="s">
        <v>949</v>
      </c>
      <c r="D160" s="62" t="s">
        <v>570</v>
      </c>
      <c r="E160" s="203"/>
      <c r="F160" s="197"/>
      <c r="G160" s="182">
        <f t="shared" si="20"/>
        <v>0</v>
      </c>
      <c r="H160" s="182">
        <f t="shared" ref="H160" si="21">IF(E160="Ikke relevant",0,3)</f>
        <v>3</v>
      </c>
      <c r="I160" s="202"/>
      <c r="J160" s="202" t="s">
        <v>146</v>
      </c>
      <c r="K160" s="202" t="s">
        <v>954</v>
      </c>
    </row>
    <row r="161" spans="1:11" ht="21">
      <c r="A161" s="41" t="s">
        <v>330</v>
      </c>
      <c r="B161" s="41" t="s">
        <v>504</v>
      </c>
      <c r="C161" s="41" t="s">
        <v>948</v>
      </c>
      <c r="D161" s="62" t="s">
        <v>569</v>
      </c>
      <c r="E161" s="203"/>
      <c r="F161" s="197"/>
      <c r="G161" s="182">
        <f t="shared" si="20"/>
        <v>0</v>
      </c>
      <c r="H161" s="182">
        <f t="shared" ref="H161:H162" si="22">IF(E161="Ikke relevant",0,5)</f>
        <v>5</v>
      </c>
      <c r="I161" s="202"/>
      <c r="J161" s="202" t="s">
        <v>146</v>
      </c>
      <c r="K161" s="202" t="s">
        <v>954</v>
      </c>
    </row>
    <row r="162" spans="1:11" ht="21">
      <c r="A162" s="41" t="s">
        <v>331</v>
      </c>
      <c r="B162" s="41" t="s">
        <v>503</v>
      </c>
      <c r="C162" s="41" t="s">
        <v>947</v>
      </c>
      <c r="D162" s="62" t="s">
        <v>569</v>
      </c>
      <c r="E162" s="203"/>
      <c r="F162" s="197"/>
      <c r="G162" s="182">
        <f t="shared" si="20"/>
        <v>0</v>
      </c>
      <c r="H162" s="182">
        <f t="shared" si="22"/>
        <v>5</v>
      </c>
      <c r="I162" s="202"/>
      <c r="J162" s="202" t="s">
        <v>146</v>
      </c>
      <c r="K162" s="202" t="s">
        <v>954</v>
      </c>
    </row>
    <row r="163" spans="1:11" ht="31.5">
      <c r="A163" s="41" t="s">
        <v>332</v>
      </c>
      <c r="B163" s="41" t="s">
        <v>502</v>
      </c>
      <c r="C163" s="41" t="s">
        <v>946</v>
      </c>
      <c r="D163" s="62" t="s">
        <v>571</v>
      </c>
      <c r="E163" s="203"/>
      <c r="F163" s="197"/>
      <c r="G163" s="182">
        <f t="shared" si="20"/>
        <v>0</v>
      </c>
      <c r="H163" s="182">
        <f>IF(E163="Ikke relevant",0,4)</f>
        <v>4</v>
      </c>
      <c r="I163" s="202"/>
      <c r="J163" s="202" t="s">
        <v>146</v>
      </c>
      <c r="K163" s="202" t="s">
        <v>954</v>
      </c>
    </row>
    <row r="164" spans="1:11" ht="10.5">
      <c r="A164" s="41" t="s">
        <v>730</v>
      </c>
      <c r="B164" s="41" t="s">
        <v>728</v>
      </c>
      <c r="C164" s="41" t="s">
        <v>729</v>
      </c>
      <c r="D164" s="42" t="s">
        <v>60</v>
      </c>
      <c r="E164" s="220"/>
      <c r="F164" s="197"/>
      <c r="G164" s="182"/>
      <c r="H164" s="206"/>
      <c r="I164" s="202"/>
      <c r="J164" s="202"/>
      <c r="K164" s="202" t="s">
        <v>954</v>
      </c>
    </row>
    <row r="165" spans="1:11" ht="10.5">
      <c r="A165" s="41" t="s">
        <v>333</v>
      </c>
      <c r="B165" s="41" t="s">
        <v>501</v>
      </c>
      <c r="C165" s="41" t="s">
        <v>945</v>
      </c>
      <c r="D165" s="62" t="s">
        <v>571</v>
      </c>
      <c r="E165" s="203"/>
      <c r="F165" s="197"/>
      <c r="G165" s="182">
        <f t="shared" si="20"/>
        <v>0</v>
      </c>
      <c r="H165" s="206">
        <v>4</v>
      </c>
      <c r="I165" s="202"/>
      <c r="J165" s="202" t="s">
        <v>146</v>
      </c>
      <c r="K165" s="202" t="s">
        <v>954</v>
      </c>
    </row>
    <row r="166" spans="1:11" ht="10.5">
      <c r="A166" s="41" t="s">
        <v>334</v>
      </c>
      <c r="B166" s="41" t="s">
        <v>500</v>
      </c>
      <c r="C166" s="41" t="s">
        <v>645</v>
      </c>
      <c r="D166" s="62" t="s">
        <v>570</v>
      </c>
      <c r="E166" s="203"/>
      <c r="F166" s="197"/>
      <c r="G166" s="182">
        <f t="shared" si="20"/>
        <v>0</v>
      </c>
      <c r="H166" s="182">
        <f t="shared" ref="H166:H168" si="23">IF(E166="Ikke relevant",0,3)</f>
        <v>3</v>
      </c>
      <c r="I166" s="202"/>
      <c r="J166" s="202" t="s">
        <v>146</v>
      </c>
      <c r="K166" s="202" t="s">
        <v>954</v>
      </c>
    </row>
    <row r="167" spans="1:11" ht="10.5">
      <c r="A167" s="41" t="s">
        <v>335</v>
      </c>
      <c r="B167" s="41" t="s">
        <v>499</v>
      </c>
      <c r="C167" s="41" t="s">
        <v>644</v>
      </c>
      <c r="D167" s="62" t="s">
        <v>570</v>
      </c>
      <c r="E167" s="203"/>
      <c r="F167" s="197"/>
      <c r="G167" s="182">
        <f t="shared" si="20"/>
        <v>0</v>
      </c>
      <c r="H167" s="182">
        <f t="shared" si="23"/>
        <v>3</v>
      </c>
      <c r="I167" s="202"/>
      <c r="J167" s="202" t="s">
        <v>146</v>
      </c>
      <c r="K167" s="202" t="s">
        <v>954</v>
      </c>
    </row>
    <row r="168" spans="1:11" ht="21">
      <c r="A168" s="41" t="s">
        <v>336</v>
      </c>
      <c r="B168" s="41" t="s">
        <v>498</v>
      </c>
      <c r="C168" s="41" t="s">
        <v>643</v>
      </c>
      <c r="D168" s="62" t="s">
        <v>570</v>
      </c>
      <c r="E168" s="203"/>
      <c r="F168" s="197"/>
      <c r="G168" s="182">
        <f t="shared" si="20"/>
        <v>0</v>
      </c>
      <c r="H168" s="182">
        <f t="shared" si="23"/>
        <v>3</v>
      </c>
      <c r="I168" s="202"/>
      <c r="J168" s="202" t="s">
        <v>146</v>
      </c>
      <c r="K168" s="202" t="s">
        <v>954</v>
      </c>
    </row>
    <row r="169" spans="1:11" ht="10.5">
      <c r="A169" s="41" t="s">
        <v>337</v>
      </c>
      <c r="B169" s="41" t="s">
        <v>497</v>
      </c>
      <c r="C169" s="41" t="s">
        <v>642</v>
      </c>
      <c r="D169" s="62" t="s">
        <v>572</v>
      </c>
      <c r="E169" s="203"/>
      <c r="F169" s="197"/>
      <c r="G169" s="182">
        <f t="shared" si="20"/>
        <v>0</v>
      </c>
      <c r="H169" s="182">
        <f>IF(E169="Ikke relevant",0,2)</f>
        <v>2</v>
      </c>
      <c r="I169" s="202"/>
      <c r="J169" s="202" t="s">
        <v>146</v>
      </c>
      <c r="K169" s="202" t="s">
        <v>954</v>
      </c>
    </row>
    <row r="170" spans="1:11" s="12" customFormat="1" ht="10.5">
      <c r="A170" s="179">
        <v>10</v>
      </c>
      <c r="B170" s="179" t="s">
        <v>340</v>
      </c>
      <c r="C170" s="179" t="s">
        <v>340</v>
      </c>
      <c r="D170" s="180" t="s">
        <v>55</v>
      </c>
      <c r="E170" s="214" t="s">
        <v>56</v>
      </c>
      <c r="F170" s="185" t="s">
        <v>57</v>
      </c>
      <c r="G170" s="204">
        <f>SUM(G180:G183)</f>
        <v>0</v>
      </c>
      <c r="H170" s="204">
        <f>SUM(H180:H183)</f>
        <v>12</v>
      </c>
      <c r="I170" s="209">
        <f>G170/H170</f>
        <v>0</v>
      </c>
      <c r="J170" s="180" t="s">
        <v>152</v>
      </c>
      <c r="K170" s="180" t="s">
        <v>954</v>
      </c>
    </row>
    <row r="171" spans="1:11" ht="10.5">
      <c r="A171" s="51" t="s">
        <v>733</v>
      </c>
      <c r="B171" s="51" t="s">
        <v>731</v>
      </c>
      <c r="C171" s="51" t="s">
        <v>732</v>
      </c>
      <c r="D171" s="52" t="s">
        <v>60</v>
      </c>
      <c r="E171" s="203"/>
      <c r="F171" s="186"/>
      <c r="G171" s="205"/>
      <c r="H171" s="205"/>
      <c r="I171" s="202"/>
      <c r="J171" s="202" t="s">
        <v>153</v>
      </c>
      <c r="K171" s="202" t="s">
        <v>955</v>
      </c>
    </row>
    <row r="172" spans="1:11" ht="10.5">
      <c r="A172" s="51" t="s">
        <v>202</v>
      </c>
      <c r="B172" s="51" t="s">
        <v>509</v>
      </c>
      <c r="C172" s="51" t="s">
        <v>508</v>
      </c>
      <c r="D172" s="52" t="s">
        <v>58</v>
      </c>
      <c r="E172" s="221"/>
      <c r="F172" s="186"/>
      <c r="G172" s="205"/>
      <c r="H172" s="205"/>
      <c r="I172" s="202"/>
      <c r="J172" s="202"/>
      <c r="K172" s="202" t="s">
        <v>955</v>
      </c>
    </row>
    <row r="173" spans="1:11" ht="21">
      <c r="A173" s="51" t="s">
        <v>338</v>
      </c>
      <c r="B173" s="51" t="s">
        <v>521</v>
      </c>
      <c r="C173" s="51" t="s">
        <v>510</v>
      </c>
      <c r="D173" s="52" t="str">
        <f>$D$171</f>
        <v>Information</v>
      </c>
      <c r="E173" s="203"/>
      <c r="F173" s="186"/>
      <c r="G173" s="205"/>
      <c r="H173" s="205"/>
      <c r="I173" s="202"/>
      <c r="J173" s="202" t="s">
        <v>153</v>
      </c>
      <c r="K173" s="202" t="s">
        <v>955</v>
      </c>
    </row>
    <row r="174" spans="1:11" ht="21">
      <c r="A174" s="51" t="s">
        <v>339</v>
      </c>
      <c r="B174" s="51" t="s">
        <v>520</v>
      </c>
      <c r="C174" s="51" t="s">
        <v>511</v>
      </c>
      <c r="D174" s="52" t="s">
        <v>58</v>
      </c>
      <c r="E174" s="203"/>
      <c r="F174" s="186"/>
      <c r="G174" s="205"/>
      <c r="H174" s="205"/>
      <c r="I174" s="202"/>
      <c r="J174" s="202" t="s">
        <v>153</v>
      </c>
      <c r="K174" s="202" t="s">
        <v>955</v>
      </c>
    </row>
    <row r="175" spans="1:11" ht="21">
      <c r="A175" s="51" t="s">
        <v>341</v>
      </c>
      <c r="B175" s="51" t="s">
        <v>519</v>
      </c>
      <c r="C175" s="51" t="s">
        <v>515</v>
      </c>
      <c r="D175" s="52" t="s">
        <v>58</v>
      </c>
      <c r="E175" s="203"/>
      <c r="F175" s="186"/>
      <c r="G175" s="205"/>
      <c r="H175" s="205"/>
      <c r="I175" s="202"/>
      <c r="J175" s="202" t="s">
        <v>153</v>
      </c>
      <c r="K175" s="202" t="s">
        <v>955</v>
      </c>
    </row>
    <row r="176" spans="1:11" ht="31.5">
      <c r="A176" s="51" t="s">
        <v>342</v>
      </c>
      <c r="B176" s="51" t="s">
        <v>518</v>
      </c>
      <c r="C176" s="51" t="s">
        <v>512</v>
      </c>
      <c r="D176" s="51" t="str">
        <f>$D$171</f>
        <v>Information</v>
      </c>
      <c r="E176" s="203"/>
      <c r="F176" s="186"/>
      <c r="G176" s="205"/>
      <c r="H176" s="205"/>
      <c r="I176" s="202"/>
      <c r="J176" s="202" t="s">
        <v>153</v>
      </c>
      <c r="K176" s="202" t="s">
        <v>955</v>
      </c>
    </row>
    <row r="177" spans="1:11" ht="21">
      <c r="A177" s="51" t="s">
        <v>343</v>
      </c>
      <c r="B177" s="51" t="s">
        <v>517</v>
      </c>
      <c r="C177" s="51" t="s">
        <v>513</v>
      </c>
      <c r="D177" s="51" t="str">
        <f>$D$171</f>
        <v>Information</v>
      </c>
      <c r="E177" s="203"/>
      <c r="F177" s="186"/>
      <c r="G177" s="205"/>
      <c r="H177" s="205"/>
      <c r="I177" s="202"/>
      <c r="J177" s="202" t="s">
        <v>153</v>
      </c>
      <c r="K177" s="202" t="s">
        <v>955</v>
      </c>
    </row>
    <row r="178" spans="1:11" ht="10.5">
      <c r="A178" s="51" t="s">
        <v>344</v>
      </c>
      <c r="B178" s="51" t="s">
        <v>516</v>
      </c>
      <c r="C178" s="51" t="s">
        <v>514</v>
      </c>
      <c r="D178" s="51" t="str">
        <f>$D$171</f>
        <v>Information</v>
      </c>
      <c r="E178" s="203"/>
      <c r="F178" s="186"/>
      <c r="G178" s="205"/>
      <c r="H178" s="205"/>
      <c r="I178" s="202"/>
      <c r="J178" s="202" t="s">
        <v>153</v>
      </c>
      <c r="K178" s="202" t="s">
        <v>955</v>
      </c>
    </row>
    <row r="179" spans="1:11" ht="10.5">
      <c r="A179" s="67">
        <v>10</v>
      </c>
      <c r="B179" s="67" t="s">
        <v>284</v>
      </c>
      <c r="C179" s="67" t="s">
        <v>284</v>
      </c>
      <c r="D179" s="68" t="s">
        <v>55</v>
      </c>
      <c r="E179" s="216" t="s">
        <v>56</v>
      </c>
      <c r="F179" s="198" t="s">
        <v>57</v>
      </c>
      <c r="G179" s="207"/>
      <c r="H179" s="207"/>
      <c r="I179" s="210"/>
      <c r="J179" s="68" t="s">
        <v>152</v>
      </c>
      <c r="K179" s="58" t="s">
        <v>954</v>
      </c>
    </row>
    <row r="180" spans="1:11" s="12" customFormat="1" ht="10.5">
      <c r="A180" s="54" t="s">
        <v>164</v>
      </c>
      <c r="B180" s="54" t="s">
        <v>656</v>
      </c>
      <c r="C180" s="54" t="s">
        <v>655</v>
      </c>
      <c r="D180" s="62" t="s">
        <v>570</v>
      </c>
      <c r="E180" s="203"/>
      <c r="F180" s="187"/>
      <c r="G180" s="182">
        <f>IF(E180="Ja",H180,0)</f>
        <v>0</v>
      </c>
      <c r="H180" s="182">
        <f t="shared" ref="H180" si="24">IF(E180="Ikke relevant",0,3)</f>
        <v>3</v>
      </c>
      <c r="I180" s="202"/>
      <c r="J180" s="202" t="s">
        <v>146</v>
      </c>
      <c r="K180" s="202" t="s">
        <v>955</v>
      </c>
    </row>
    <row r="181" spans="1:11" ht="10.5">
      <c r="A181" s="54" t="s">
        <v>345</v>
      </c>
      <c r="B181" s="54" t="s">
        <v>657</v>
      </c>
      <c r="C181" s="54" t="s">
        <v>522</v>
      </c>
      <c r="D181" s="62" t="s">
        <v>569</v>
      </c>
      <c r="E181" s="203"/>
      <c r="F181" s="187"/>
      <c r="G181" s="182">
        <f>IF(E181="Ja",H181,0)</f>
        <v>0</v>
      </c>
      <c r="H181" s="182">
        <f>IF(E181="Ikke relevant",0,5)</f>
        <v>5</v>
      </c>
      <c r="I181" s="202"/>
      <c r="J181" s="202" t="s">
        <v>146</v>
      </c>
      <c r="K181" s="202" t="s">
        <v>955</v>
      </c>
    </row>
    <row r="182" spans="1:11" ht="10.5">
      <c r="A182" s="54" t="s">
        <v>346</v>
      </c>
      <c r="B182" s="54" t="s">
        <v>658</v>
      </c>
      <c r="C182" s="54" t="s">
        <v>652</v>
      </c>
      <c r="D182" s="62" t="s">
        <v>572</v>
      </c>
      <c r="E182" s="203"/>
      <c r="F182" s="187"/>
      <c r="G182" s="182">
        <f>IF(E182="Ja",H182,0)</f>
        <v>0</v>
      </c>
      <c r="H182" s="182">
        <f t="shared" ref="H182:H183" si="25">IF(E182="Ikke relevant",0,2)</f>
        <v>2</v>
      </c>
      <c r="I182" s="202"/>
      <c r="J182" s="202" t="s">
        <v>146</v>
      </c>
      <c r="K182" s="202" t="s">
        <v>955</v>
      </c>
    </row>
    <row r="183" spans="1:11" ht="21">
      <c r="A183" s="54" t="s">
        <v>347</v>
      </c>
      <c r="B183" s="54" t="s">
        <v>654</v>
      </c>
      <c r="C183" s="54" t="s">
        <v>653</v>
      </c>
      <c r="D183" s="62" t="s">
        <v>572</v>
      </c>
      <c r="E183" s="203"/>
      <c r="F183" s="187"/>
      <c r="G183" s="182">
        <f>IF(E183="Ja",H183,0)</f>
        <v>0</v>
      </c>
      <c r="H183" s="182">
        <f t="shared" si="25"/>
        <v>2</v>
      </c>
      <c r="I183" s="202"/>
      <c r="J183" s="202" t="s">
        <v>146</v>
      </c>
      <c r="K183" s="202" t="s">
        <v>955</v>
      </c>
    </row>
    <row r="184" spans="1:11" s="12" customFormat="1" ht="10.5">
      <c r="A184" s="179">
        <v>11</v>
      </c>
      <c r="B184" s="179" t="s">
        <v>348</v>
      </c>
      <c r="C184" s="179" t="s">
        <v>348</v>
      </c>
      <c r="D184" s="180" t="s">
        <v>55</v>
      </c>
      <c r="E184" s="214" t="s">
        <v>56</v>
      </c>
      <c r="F184" s="185" t="s">
        <v>57</v>
      </c>
      <c r="G184" s="204">
        <f>SUM(G185:G193)</f>
        <v>0</v>
      </c>
      <c r="H184" s="204">
        <f>SUM(H185:H193)</f>
        <v>20</v>
      </c>
      <c r="I184" s="209">
        <f>G184/H184</f>
        <v>0</v>
      </c>
      <c r="J184" s="180" t="s">
        <v>152</v>
      </c>
      <c r="K184" s="180" t="s">
        <v>954</v>
      </c>
    </row>
    <row r="185" spans="1:11" ht="31.5">
      <c r="A185" s="51" t="s">
        <v>203</v>
      </c>
      <c r="B185" s="51" t="s">
        <v>524</v>
      </c>
      <c r="C185" s="51" t="s">
        <v>523</v>
      </c>
      <c r="D185" s="52" t="s">
        <v>58</v>
      </c>
      <c r="E185" s="203"/>
      <c r="F185" s="186"/>
      <c r="G185" s="205"/>
      <c r="H185" s="205"/>
      <c r="I185" s="202"/>
      <c r="J185" s="202" t="s">
        <v>153</v>
      </c>
      <c r="K185" s="202" t="s">
        <v>954</v>
      </c>
    </row>
    <row r="186" spans="1:11" ht="10.5">
      <c r="A186" s="64">
        <v>11</v>
      </c>
      <c r="B186" s="64" t="s">
        <v>284</v>
      </c>
      <c r="C186" s="65" t="s">
        <v>284</v>
      </c>
      <c r="D186" s="66" t="str">
        <f>$D$184</f>
        <v>Type</v>
      </c>
      <c r="E186" s="217" t="str">
        <f>$E$184</f>
        <v>Ja/nej</v>
      </c>
      <c r="F186" s="191" t="str">
        <f>$F$184</f>
        <v>Evt. kommentarer</v>
      </c>
      <c r="G186" s="184"/>
      <c r="H186" s="184"/>
      <c r="I186" s="58"/>
      <c r="J186" s="58" t="s">
        <v>152</v>
      </c>
      <c r="K186" s="58" t="s">
        <v>954</v>
      </c>
    </row>
    <row r="187" spans="1:11" ht="10.5">
      <c r="A187" s="51" t="s">
        <v>204</v>
      </c>
      <c r="B187" s="51" t="s">
        <v>525</v>
      </c>
      <c r="C187" s="51" t="s">
        <v>651</v>
      </c>
      <c r="D187" s="62" t="s">
        <v>572</v>
      </c>
      <c r="E187" s="203"/>
      <c r="F187" s="186"/>
      <c r="G187" s="182">
        <f t="shared" ref="G187:G193" si="26">IF(E187="Ja",H187,0)</f>
        <v>0</v>
      </c>
      <c r="H187" s="182">
        <f>IF(E187="Ikke relevant",0,2)</f>
        <v>2</v>
      </c>
      <c r="I187" s="202"/>
      <c r="J187" s="202" t="s">
        <v>146</v>
      </c>
      <c r="K187" s="202"/>
    </row>
    <row r="188" spans="1:11" ht="21">
      <c r="A188" s="51" t="s">
        <v>349</v>
      </c>
      <c r="B188" s="51" t="s">
        <v>665</v>
      </c>
      <c r="C188" s="51" t="s">
        <v>664</v>
      </c>
      <c r="D188" s="62" t="s">
        <v>570</v>
      </c>
      <c r="E188" s="203"/>
      <c r="F188" s="186"/>
      <c r="G188" s="182">
        <f t="shared" si="26"/>
        <v>0</v>
      </c>
      <c r="H188" s="182">
        <f t="shared" ref="H188:H193" si="27">IF(E188="Ikke relevant",0,3)</f>
        <v>3</v>
      </c>
      <c r="I188" s="202"/>
      <c r="J188" s="202" t="s">
        <v>146</v>
      </c>
      <c r="K188" s="202"/>
    </row>
    <row r="189" spans="1:11" ht="10.5">
      <c r="A189" s="51" t="s">
        <v>350</v>
      </c>
      <c r="B189" s="51" t="s">
        <v>526</v>
      </c>
      <c r="C189" s="51" t="s">
        <v>663</v>
      </c>
      <c r="D189" s="62" t="s">
        <v>570</v>
      </c>
      <c r="E189" s="203"/>
      <c r="F189" s="186"/>
      <c r="G189" s="182">
        <f t="shared" si="26"/>
        <v>0</v>
      </c>
      <c r="H189" s="182">
        <f t="shared" si="27"/>
        <v>3</v>
      </c>
      <c r="I189" s="202"/>
      <c r="J189" s="202" t="s">
        <v>146</v>
      </c>
      <c r="K189" s="202" t="s">
        <v>954</v>
      </c>
    </row>
    <row r="190" spans="1:11" ht="21">
      <c r="A190" s="51" t="s">
        <v>351</v>
      </c>
      <c r="B190" s="51" t="s">
        <v>666</v>
      </c>
      <c r="C190" s="51" t="s">
        <v>662</v>
      </c>
      <c r="D190" s="62" t="s">
        <v>570</v>
      </c>
      <c r="E190" s="203"/>
      <c r="F190" s="186"/>
      <c r="G190" s="182">
        <f t="shared" si="26"/>
        <v>0</v>
      </c>
      <c r="H190" s="182">
        <f t="shared" si="27"/>
        <v>3</v>
      </c>
      <c r="I190" s="202"/>
      <c r="J190" s="202" t="s">
        <v>146</v>
      </c>
      <c r="K190" s="202"/>
    </row>
    <row r="191" spans="1:11" ht="10.5">
      <c r="A191" s="51" t="s">
        <v>352</v>
      </c>
      <c r="B191" s="51" t="s">
        <v>667</v>
      </c>
      <c r="C191" s="51" t="s">
        <v>661</v>
      </c>
      <c r="D191" s="62" t="s">
        <v>570</v>
      </c>
      <c r="E191" s="203"/>
      <c r="F191" s="186"/>
      <c r="G191" s="182">
        <f t="shared" si="26"/>
        <v>0</v>
      </c>
      <c r="H191" s="182">
        <f t="shared" si="27"/>
        <v>3</v>
      </c>
      <c r="I191" s="202"/>
      <c r="J191" s="202" t="s">
        <v>146</v>
      </c>
      <c r="K191" s="202"/>
    </row>
    <row r="192" spans="1:11" ht="10.5">
      <c r="A192" s="51" t="s">
        <v>353</v>
      </c>
      <c r="B192" s="51" t="s">
        <v>668</v>
      </c>
      <c r="C192" s="51" t="s">
        <v>660</v>
      </c>
      <c r="D192" s="62" t="s">
        <v>570</v>
      </c>
      <c r="E192" s="203"/>
      <c r="F192" s="186"/>
      <c r="G192" s="182">
        <f t="shared" si="26"/>
        <v>0</v>
      </c>
      <c r="H192" s="182">
        <f t="shared" si="27"/>
        <v>3</v>
      </c>
      <c r="I192" s="202"/>
      <c r="J192" s="202" t="s">
        <v>146</v>
      </c>
      <c r="K192" s="202"/>
    </row>
    <row r="193" spans="1:11" ht="21">
      <c r="A193" s="51" t="s">
        <v>354</v>
      </c>
      <c r="B193" s="51" t="s">
        <v>669</v>
      </c>
      <c r="C193" s="51" t="s">
        <v>659</v>
      </c>
      <c r="D193" s="62" t="s">
        <v>570</v>
      </c>
      <c r="E193" s="203"/>
      <c r="F193" s="186"/>
      <c r="G193" s="182">
        <f t="shared" si="26"/>
        <v>0</v>
      </c>
      <c r="H193" s="182">
        <f t="shared" si="27"/>
        <v>3</v>
      </c>
      <c r="I193" s="202"/>
      <c r="J193" s="202" t="s">
        <v>146</v>
      </c>
      <c r="K193" s="202" t="s">
        <v>954</v>
      </c>
    </row>
    <row r="194" spans="1:11" ht="21">
      <c r="A194" s="181">
        <v>12</v>
      </c>
      <c r="B194" s="179" t="s">
        <v>355</v>
      </c>
      <c r="C194" s="179" t="s">
        <v>355</v>
      </c>
      <c r="D194" s="179" t="s">
        <v>55</v>
      </c>
      <c r="E194" s="214" t="s">
        <v>56</v>
      </c>
      <c r="F194" s="185" t="s">
        <v>57</v>
      </c>
      <c r="G194" s="204">
        <f>SUM(G195:G208)</f>
        <v>0</v>
      </c>
      <c r="H194" s="204">
        <f>SUM(H195:H208)</f>
        <v>25</v>
      </c>
      <c r="I194" s="209">
        <f>G194/H194</f>
        <v>0</v>
      </c>
      <c r="J194" s="180" t="s">
        <v>152</v>
      </c>
      <c r="K194" s="180" t="s">
        <v>954</v>
      </c>
    </row>
    <row r="195" spans="1:11" ht="31.5">
      <c r="A195" s="61" t="s">
        <v>205</v>
      </c>
      <c r="B195" s="61" t="s">
        <v>529</v>
      </c>
      <c r="C195" s="61" t="s">
        <v>527</v>
      </c>
      <c r="D195" s="62" t="s">
        <v>58</v>
      </c>
      <c r="E195" s="203"/>
      <c r="F195" s="188"/>
      <c r="G195" s="205"/>
      <c r="H195" s="205"/>
      <c r="I195" s="202"/>
      <c r="J195" s="202" t="s">
        <v>153</v>
      </c>
      <c r="K195" s="202" t="s">
        <v>955</v>
      </c>
    </row>
    <row r="196" spans="1:11" ht="21">
      <c r="A196" s="53" t="s">
        <v>206</v>
      </c>
      <c r="B196" s="53" t="s">
        <v>530</v>
      </c>
      <c r="C196" s="53" t="s">
        <v>528</v>
      </c>
      <c r="D196" s="53" t="s">
        <v>58</v>
      </c>
      <c r="E196" s="203"/>
      <c r="F196" s="188"/>
      <c r="G196" s="205"/>
      <c r="H196" s="205"/>
      <c r="I196" s="202"/>
      <c r="J196" s="202" t="s">
        <v>153</v>
      </c>
      <c r="K196" s="202" t="s">
        <v>955</v>
      </c>
    </row>
    <row r="197" spans="1:11" ht="31.5">
      <c r="A197" s="61" t="s">
        <v>207</v>
      </c>
      <c r="B197" s="61" t="s">
        <v>532</v>
      </c>
      <c r="C197" s="61" t="s">
        <v>531</v>
      </c>
      <c r="D197" s="61" t="s">
        <v>58</v>
      </c>
      <c r="E197" s="203"/>
      <c r="F197" s="188"/>
      <c r="G197" s="205"/>
      <c r="H197" s="205"/>
      <c r="I197" s="202"/>
      <c r="J197" s="202" t="s">
        <v>153</v>
      </c>
      <c r="K197" s="202" t="s">
        <v>955</v>
      </c>
    </row>
    <row r="198" spans="1:11" ht="21">
      <c r="A198" s="61" t="s">
        <v>356</v>
      </c>
      <c r="B198" s="61" t="s">
        <v>534</v>
      </c>
      <c r="C198" s="61" t="s">
        <v>533</v>
      </c>
      <c r="D198" s="61" t="s">
        <v>58</v>
      </c>
      <c r="E198" s="203"/>
      <c r="F198" s="188"/>
      <c r="G198" s="205"/>
      <c r="H198" s="205"/>
      <c r="I198" s="202"/>
      <c r="J198" s="202" t="s">
        <v>153</v>
      </c>
      <c r="K198" s="202" t="s">
        <v>955</v>
      </c>
    </row>
    <row r="199" spans="1:11" ht="21">
      <c r="A199" s="61" t="s">
        <v>357</v>
      </c>
      <c r="B199" s="61" t="s">
        <v>535</v>
      </c>
      <c r="C199" s="61" t="s">
        <v>535</v>
      </c>
      <c r="D199" s="61" t="s">
        <v>58</v>
      </c>
      <c r="E199" s="203"/>
      <c r="F199" s="188"/>
      <c r="G199" s="205"/>
      <c r="H199" s="205"/>
      <c r="I199" s="202"/>
      <c r="J199" s="202" t="s">
        <v>153</v>
      </c>
      <c r="K199" s="202" t="s">
        <v>955</v>
      </c>
    </row>
    <row r="200" spans="1:11" ht="9.4" customHeight="1">
      <c r="A200" s="63">
        <v>12</v>
      </c>
      <c r="B200" s="63" t="s">
        <v>284</v>
      </c>
      <c r="C200" s="63" t="s">
        <v>284</v>
      </c>
      <c r="D200" s="63" t="s">
        <v>55</v>
      </c>
      <c r="E200" s="215" t="s">
        <v>56</v>
      </c>
      <c r="F200" s="189" t="s">
        <v>443</v>
      </c>
      <c r="G200" s="184"/>
      <c r="H200" s="184"/>
      <c r="I200" s="58"/>
      <c r="J200" s="58" t="s">
        <v>152</v>
      </c>
      <c r="K200" s="58" t="s">
        <v>955</v>
      </c>
    </row>
    <row r="201" spans="1:11" ht="10.5">
      <c r="A201" s="61" t="s">
        <v>208</v>
      </c>
      <c r="B201" s="61" t="s">
        <v>536</v>
      </c>
      <c r="C201" s="61" t="s">
        <v>676</v>
      </c>
      <c r="D201" s="62" t="s">
        <v>570</v>
      </c>
      <c r="E201" s="203"/>
      <c r="F201" s="188"/>
      <c r="G201" s="182">
        <f t="shared" ref="G201:G208" si="28">IF(E201="Ja",H201,0)</f>
        <v>0</v>
      </c>
      <c r="H201" s="182">
        <f t="shared" ref="H201:H202" si="29">IF(E201="Ikke relevant",0,3)</f>
        <v>3</v>
      </c>
      <c r="I201" s="202"/>
      <c r="J201" s="202" t="s">
        <v>146</v>
      </c>
      <c r="K201" s="202" t="s">
        <v>955</v>
      </c>
    </row>
    <row r="202" spans="1:11" ht="10.5">
      <c r="A202" s="61" t="s">
        <v>209</v>
      </c>
      <c r="B202" s="61" t="s">
        <v>537</v>
      </c>
      <c r="C202" s="61" t="s">
        <v>675</v>
      </c>
      <c r="D202" s="62" t="s">
        <v>570</v>
      </c>
      <c r="E202" s="203"/>
      <c r="F202" s="188"/>
      <c r="G202" s="182">
        <f t="shared" si="28"/>
        <v>0</v>
      </c>
      <c r="H202" s="182">
        <f t="shared" si="29"/>
        <v>3</v>
      </c>
      <c r="I202" s="202"/>
      <c r="J202" s="202" t="s">
        <v>146</v>
      </c>
      <c r="K202" s="202" t="s">
        <v>955</v>
      </c>
    </row>
    <row r="203" spans="1:11" ht="31.5">
      <c r="A203" s="61" t="s">
        <v>358</v>
      </c>
      <c r="B203" s="61" t="s">
        <v>538</v>
      </c>
      <c r="C203" s="61" t="s">
        <v>674</v>
      </c>
      <c r="D203" s="62" t="s">
        <v>569</v>
      </c>
      <c r="E203" s="203"/>
      <c r="F203" s="188"/>
      <c r="G203" s="182">
        <f t="shared" si="28"/>
        <v>0</v>
      </c>
      <c r="H203" s="182">
        <f>IF(E203="Ikke relevant",0,5)</f>
        <v>5</v>
      </c>
      <c r="I203" s="202"/>
      <c r="J203" s="202" t="s">
        <v>146</v>
      </c>
      <c r="K203" s="202" t="s">
        <v>955</v>
      </c>
    </row>
    <row r="204" spans="1:11" ht="10.5">
      <c r="A204" s="61" t="s">
        <v>734</v>
      </c>
      <c r="B204" s="61" t="s">
        <v>735</v>
      </c>
      <c r="C204" s="61" t="s">
        <v>736</v>
      </c>
      <c r="D204" s="62" t="s">
        <v>60</v>
      </c>
      <c r="E204" s="222"/>
      <c r="F204" s="188"/>
      <c r="G204" s="182">
        <f t="shared" si="28"/>
        <v>0</v>
      </c>
      <c r="H204" s="182"/>
      <c r="I204" s="202"/>
      <c r="J204" s="202"/>
      <c r="K204" s="202" t="s">
        <v>955</v>
      </c>
    </row>
    <row r="205" spans="1:11" ht="31.5">
      <c r="A205" s="61" t="s">
        <v>359</v>
      </c>
      <c r="B205" s="61" t="s">
        <v>539</v>
      </c>
      <c r="C205" s="61" t="s">
        <v>673</v>
      </c>
      <c r="D205" s="62" t="s">
        <v>570</v>
      </c>
      <c r="E205" s="203"/>
      <c r="F205" s="188"/>
      <c r="G205" s="182">
        <f t="shared" si="28"/>
        <v>0</v>
      </c>
      <c r="H205" s="182">
        <f t="shared" ref="H205" si="30">IF(E205="Ikke relevant",0,3)</f>
        <v>3</v>
      </c>
      <c r="I205" s="202"/>
      <c r="J205" s="202" t="s">
        <v>146</v>
      </c>
      <c r="K205" s="202" t="s">
        <v>955</v>
      </c>
    </row>
    <row r="206" spans="1:11" ht="21">
      <c r="A206" s="61" t="s">
        <v>360</v>
      </c>
      <c r="B206" s="61" t="s">
        <v>540</v>
      </c>
      <c r="C206" s="61" t="s">
        <v>672</v>
      </c>
      <c r="D206" s="62" t="s">
        <v>570</v>
      </c>
      <c r="E206" s="203"/>
      <c r="F206" s="188"/>
      <c r="G206" s="182">
        <f t="shared" si="28"/>
        <v>0</v>
      </c>
      <c r="H206" s="182">
        <v>3</v>
      </c>
      <c r="I206" s="202"/>
      <c r="J206" s="202" t="s">
        <v>146</v>
      </c>
      <c r="K206" s="202" t="s">
        <v>955</v>
      </c>
    </row>
    <row r="207" spans="1:11" ht="21">
      <c r="A207" s="61" t="s">
        <v>361</v>
      </c>
      <c r="B207" s="61" t="s">
        <v>541</v>
      </c>
      <c r="C207" s="61" t="s">
        <v>671</v>
      </c>
      <c r="D207" s="62" t="s">
        <v>570</v>
      </c>
      <c r="E207" s="203"/>
      <c r="F207" s="188"/>
      <c r="G207" s="182">
        <f t="shared" si="28"/>
        <v>0</v>
      </c>
      <c r="H207" s="182">
        <f t="shared" ref="H207" si="31">IF(E207="Ikke relevant",0,3)</f>
        <v>3</v>
      </c>
      <c r="I207" s="202"/>
      <c r="J207" s="202" t="s">
        <v>146</v>
      </c>
      <c r="K207" s="202" t="s">
        <v>955</v>
      </c>
    </row>
    <row r="208" spans="1:11" ht="21">
      <c r="A208" s="61" t="s">
        <v>362</v>
      </c>
      <c r="B208" s="61" t="s">
        <v>542</v>
      </c>
      <c r="C208" s="61" t="s">
        <v>670</v>
      </c>
      <c r="D208" s="62" t="s">
        <v>569</v>
      </c>
      <c r="E208" s="203"/>
      <c r="F208" s="188"/>
      <c r="G208" s="182">
        <f t="shared" si="28"/>
        <v>0</v>
      </c>
      <c r="H208" s="182">
        <f>IF(E208="Ikke relevant",0,5)</f>
        <v>5</v>
      </c>
      <c r="I208" s="202"/>
      <c r="J208" s="202" t="s">
        <v>146</v>
      </c>
      <c r="K208" s="202" t="s">
        <v>954</v>
      </c>
    </row>
    <row r="209" spans="1:11" ht="10.5">
      <c r="A209" s="56"/>
      <c r="B209" s="57" t="s">
        <v>165</v>
      </c>
      <c r="C209" s="56"/>
      <c r="D209" s="57"/>
      <c r="G209" s="208">
        <f>G8+G19+G31+G51+G67+G93+G125+G145+G170+G184+G194</f>
        <v>0</v>
      </c>
      <c r="H209" s="208">
        <f>H8+H19+H31+H51+H67+H93+H125+H145+H170+H184+H194</f>
        <v>254</v>
      </c>
      <c r="I209" s="211">
        <f>G209/H209</f>
        <v>0</v>
      </c>
      <c r="J209" s="57" t="s">
        <v>152</v>
      </c>
      <c r="K209" s="58" t="s">
        <v>958</v>
      </c>
    </row>
    <row r="210" spans="1:11" ht="10.5">
      <c r="A210" s="56"/>
      <c r="B210" s="58" t="s">
        <v>166</v>
      </c>
      <c r="C210" s="56"/>
      <c r="D210" s="58"/>
      <c r="G210" s="184">
        <f>H209*0.3</f>
        <v>76.2</v>
      </c>
      <c r="H210" s="184"/>
      <c r="I210" s="212">
        <v>0.3</v>
      </c>
      <c r="J210" s="58" t="s">
        <v>152</v>
      </c>
      <c r="K210" s="58" t="s">
        <v>958</v>
      </c>
    </row>
    <row r="211" spans="1:11" ht="10.5">
      <c r="A211" s="56"/>
      <c r="B211" s="58" t="s">
        <v>167</v>
      </c>
      <c r="C211" s="56"/>
      <c r="D211" s="58"/>
      <c r="G211" s="184">
        <f>G209-G210</f>
        <v>-76.2</v>
      </c>
      <c r="H211" s="184"/>
      <c r="I211" s="58"/>
      <c r="J211" s="58" t="s">
        <v>152</v>
      </c>
      <c r="K211" s="58" t="s">
        <v>958</v>
      </c>
    </row>
    <row r="212" spans="1:11">
      <c r="K212" s="56" t="s">
        <v>958</v>
      </c>
    </row>
    <row r="213" spans="1:11" ht="10.5">
      <c r="A213" s="179">
        <v>0</v>
      </c>
      <c r="B213" s="179" t="s">
        <v>960</v>
      </c>
      <c r="C213" s="179" t="s">
        <v>961</v>
      </c>
      <c r="D213" s="180" t="s">
        <v>55</v>
      </c>
      <c r="E213" s="179" t="s">
        <v>56</v>
      </c>
      <c r="F213" s="185" t="s">
        <v>57</v>
      </c>
      <c r="G213" s="204"/>
      <c r="H213" s="204"/>
      <c r="I213" s="209"/>
      <c r="J213" s="180" t="s">
        <v>152</v>
      </c>
      <c r="K213" s="224" t="s">
        <v>958</v>
      </c>
    </row>
    <row r="214" spans="1:11" ht="10.5">
      <c r="A214" s="69">
        <v>1</v>
      </c>
      <c r="B214" s="69" t="s">
        <v>54</v>
      </c>
      <c r="C214" s="69" t="s">
        <v>54</v>
      </c>
      <c r="D214" s="58" t="s">
        <v>55</v>
      </c>
      <c r="E214" s="223" t="s">
        <v>56</v>
      </c>
      <c r="F214" s="200" t="s">
        <v>57</v>
      </c>
      <c r="G214" s="184">
        <v>0</v>
      </c>
      <c r="H214" s="184">
        <v>0</v>
      </c>
      <c r="I214" s="212">
        <v>0</v>
      </c>
      <c r="J214" s="58" t="s">
        <v>152</v>
      </c>
      <c r="K214" s="226" t="s">
        <v>958</v>
      </c>
    </row>
    <row r="215" spans="1:11" ht="10.5">
      <c r="A215" s="50">
        <f t="shared" ref="A215:J215" si="32">A8</f>
        <v>2</v>
      </c>
      <c r="B215" s="50" t="str">
        <f t="shared" si="32"/>
        <v>Medarbejderinddragelse</v>
      </c>
      <c r="C215" s="50" t="str">
        <f t="shared" si="32"/>
        <v>Medarbejderinddragelse</v>
      </c>
      <c r="D215" s="50" t="str">
        <f t="shared" si="32"/>
        <v>Type</v>
      </c>
      <c r="E215" s="58" t="str">
        <f t="shared" si="32"/>
        <v>Ja/nej</v>
      </c>
      <c r="F215" s="201" t="str">
        <f t="shared" si="32"/>
        <v>Evt. kommentarer</v>
      </c>
      <c r="G215" s="184">
        <f t="shared" si="32"/>
        <v>0</v>
      </c>
      <c r="H215" s="184">
        <f t="shared" si="32"/>
        <v>13</v>
      </c>
      <c r="I215" s="58">
        <f t="shared" si="32"/>
        <v>0</v>
      </c>
      <c r="J215" s="58" t="str">
        <f t="shared" si="32"/>
        <v>ps</v>
      </c>
      <c r="K215" s="226" t="s">
        <v>958</v>
      </c>
    </row>
    <row r="216" spans="1:11" ht="10.5">
      <c r="A216" s="50">
        <f t="shared" ref="A216:J216" si="33">A19</f>
        <v>3</v>
      </c>
      <c r="B216" s="50" t="str">
        <f t="shared" si="33"/>
        <v>Gæsteinformation</v>
      </c>
      <c r="C216" s="50" t="str">
        <f t="shared" si="33"/>
        <v>Gæsteinformation</v>
      </c>
      <c r="D216" s="50" t="str">
        <f t="shared" si="33"/>
        <v>Type</v>
      </c>
      <c r="E216" s="58" t="str">
        <f t="shared" si="33"/>
        <v>Ja/nej</v>
      </c>
      <c r="F216" s="201" t="str">
        <f t="shared" si="33"/>
        <v>Evt. kommentarer</v>
      </c>
      <c r="G216" s="184">
        <f t="shared" si="33"/>
        <v>0</v>
      </c>
      <c r="H216" s="184">
        <f t="shared" si="33"/>
        <v>16</v>
      </c>
      <c r="I216" s="58">
        <f t="shared" si="33"/>
        <v>0</v>
      </c>
      <c r="J216" s="58" t="str">
        <f t="shared" si="33"/>
        <v>ps</v>
      </c>
      <c r="K216" s="226" t="s">
        <v>958</v>
      </c>
    </row>
    <row r="217" spans="1:11" ht="10.5">
      <c r="A217" s="50">
        <f t="shared" ref="A217:J217" si="34">A31</f>
        <v>4</v>
      </c>
      <c r="B217" s="50" t="str">
        <f t="shared" si="34"/>
        <v>Vand</v>
      </c>
      <c r="C217" s="50" t="str">
        <f t="shared" si="34"/>
        <v>Vand</v>
      </c>
      <c r="D217" s="50" t="str">
        <f t="shared" si="34"/>
        <v>Type</v>
      </c>
      <c r="E217" s="58" t="str">
        <f t="shared" si="34"/>
        <v>Ja/nej</v>
      </c>
      <c r="F217" s="201" t="str">
        <f t="shared" si="34"/>
        <v>Evt. kommentarer</v>
      </c>
      <c r="G217" s="184">
        <f t="shared" si="34"/>
        <v>0</v>
      </c>
      <c r="H217" s="184">
        <f t="shared" si="34"/>
        <v>20</v>
      </c>
      <c r="I217" s="58">
        <f t="shared" si="34"/>
        <v>0</v>
      </c>
      <c r="J217" s="58" t="str">
        <f t="shared" si="34"/>
        <v>ps</v>
      </c>
      <c r="K217" s="226" t="s">
        <v>958</v>
      </c>
    </row>
    <row r="218" spans="1:11" ht="10.5">
      <c r="A218" s="50">
        <f t="shared" ref="A218:J218" si="35">A51</f>
        <v>5</v>
      </c>
      <c r="B218" s="50" t="str">
        <f t="shared" si="35"/>
        <v>Vask og rengøring</v>
      </c>
      <c r="C218" s="50" t="str">
        <f t="shared" si="35"/>
        <v>Vask og rengøring</v>
      </c>
      <c r="D218" s="50" t="str">
        <f t="shared" si="35"/>
        <v>Type</v>
      </c>
      <c r="E218" s="58" t="str">
        <f t="shared" si="35"/>
        <v>Ja/nej</v>
      </c>
      <c r="F218" s="201" t="str">
        <f t="shared" si="35"/>
        <v>Evt. kommentarer</v>
      </c>
      <c r="G218" s="184">
        <f t="shared" si="35"/>
        <v>0</v>
      </c>
      <c r="H218" s="184">
        <f t="shared" si="35"/>
        <v>5</v>
      </c>
      <c r="I218" s="58">
        <f t="shared" si="35"/>
        <v>0</v>
      </c>
      <c r="J218" s="58" t="str">
        <f t="shared" si="35"/>
        <v>ps</v>
      </c>
      <c r="K218" s="226" t="s">
        <v>958</v>
      </c>
    </row>
    <row r="219" spans="1:11" ht="10.5">
      <c r="A219" s="50">
        <f t="shared" ref="A219:J219" si="36">A67</f>
        <v>6</v>
      </c>
      <c r="B219" s="50" t="str">
        <f t="shared" si="36"/>
        <v>Affald</v>
      </c>
      <c r="C219" s="50" t="str">
        <f t="shared" si="36"/>
        <v>Affald</v>
      </c>
      <c r="D219" s="50" t="str">
        <f t="shared" si="36"/>
        <v>Type</v>
      </c>
      <c r="E219" s="58" t="str">
        <f t="shared" si="36"/>
        <v>Ja/nej</v>
      </c>
      <c r="F219" s="201" t="str">
        <f t="shared" si="36"/>
        <v>Evt. kommentarer</v>
      </c>
      <c r="G219" s="184">
        <f t="shared" si="36"/>
        <v>0</v>
      </c>
      <c r="H219" s="184">
        <f t="shared" si="36"/>
        <v>30</v>
      </c>
      <c r="I219" s="58">
        <f t="shared" si="36"/>
        <v>0</v>
      </c>
      <c r="J219" s="58" t="str">
        <f t="shared" si="36"/>
        <v>ps</v>
      </c>
      <c r="K219" s="226" t="s">
        <v>958</v>
      </c>
    </row>
    <row r="220" spans="1:11" ht="10.5">
      <c r="A220" s="50">
        <f t="shared" ref="A220:J220" si="37">A93</f>
        <v>7</v>
      </c>
      <c r="B220" s="50" t="str">
        <f t="shared" si="37"/>
        <v>Energi</v>
      </c>
      <c r="C220" s="50" t="str">
        <f t="shared" si="37"/>
        <v>Energi</v>
      </c>
      <c r="D220" s="50" t="str">
        <f t="shared" si="37"/>
        <v>Type</v>
      </c>
      <c r="E220" s="58" t="str">
        <f t="shared" si="37"/>
        <v>Ja/nej</v>
      </c>
      <c r="F220" s="201" t="str">
        <f t="shared" si="37"/>
        <v>Evt. kommentarer</v>
      </c>
      <c r="G220" s="184">
        <f t="shared" si="37"/>
        <v>0</v>
      </c>
      <c r="H220" s="184">
        <f t="shared" si="37"/>
        <v>53</v>
      </c>
      <c r="I220" s="58">
        <f t="shared" si="37"/>
        <v>0</v>
      </c>
      <c r="J220" s="58" t="str">
        <f t="shared" si="37"/>
        <v>ps</v>
      </c>
      <c r="K220" s="226" t="s">
        <v>958</v>
      </c>
    </row>
    <row r="221" spans="1:11" ht="10.5">
      <c r="A221" s="50">
        <f t="shared" ref="A221:J221" si="38">A125</f>
        <v>8</v>
      </c>
      <c r="B221" s="50" t="str">
        <f t="shared" si="38"/>
        <v>Fødevarer</v>
      </c>
      <c r="C221" s="50" t="str">
        <f t="shared" si="38"/>
        <v>Fødevarer</v>
      </c>
      <c r="D221" s="50" t="str">
        <f t="shared" si="38"/>
        <v>Type</v>
      </c>
      <c r="E221" s="58" t="str">
        <f t="shared" si="38"/>
        <v>Ja/nej</v>
      </c>
      <c r="F221" s="201" t="str">
        <f t="shared" si="38"/>
        <v>Evt. kommentarer</v>
      </c>
      <c r="G221" s="184">
        <f t="shared" si="38"/>
        <v>0</v>
      </c>
      <c r="H221" s="184">
        <f t="shared" si="38"/>
        <v>14</v>
      </c>
      <c r="I221" s="58">
        <f t="shared" si="38"/>
        <v>0</v>
      </c>
      <c r="J221" s="58" t="str">
        <f t="shared" si="38"/>
        <v>ps</v>
      </c>
      <c r="K221" s="226" t="s">
        <v>958</v>
      </c>
    </row>
    <row r="222" spans="1:11" ht="10.5">
      <c r="A222" s="50">
        <f t="shared" ref="A222:J222" si="39">A145</f>
        <v>9</v>
      </c>
      <c r="B222" s="50" t="str">
        <f t="shared" si="39"/>
        <v>Madspild</v>
      </c>
      <c r="C222" s="50" t="str">
        <f t="shared" si="39"/>
        <v>Madspild</v>
      </c>
      <c r="D222" s="50" t="str">
        <f t="shared" si="39"/>
        <v>Type</v>
      </c>
      <c r="E222" s="58" t="str">
        <f t="shared" si="39"/>
        <v>Ja/nej</v>
      </c>
      <c r="F222" s="201" t="str">
        <f t="shared" si="39"/>
        <v>Evt. kommentarer</v>
      </c>
      <c r="G222" s="184">
        <f t="shared" si="39"/>
        <v>0</v>
      </c>
      <c r="H222" s="184">
        <f t="shared" si="39"/>
        <v>46</v>
      </c>
      <c r="I222" s="58">
        <f t="shared" si="39"/>
        <v>0</v>
      </c>
      <c r="J222" s="58" t="str">
        <f t="shared" si="39"/>
        <v>ps</v>
      </c>
      <c r="K222" s="226" t="s">
        <v>958</v>
      </c>
    </row>
    <row r="223" spans="1:11" ht="10.5">
      <c r="A223" s="50">
        <f t="shared" ref="A223:J223" si="40">A170</f>
        <v>10</v>
      </c>
      <c r="B223" s="50" t="str">
        <f t="shared" si="40"/>
        <v>Udeområde</v>
      </c>
      <c r="C223" s="50" t="str">
        <f t="shared" si="40"/>
        <v>Udeområde</v>
      </c>
      <c r="D223" s="50" t="str">
        <f t="shared" si="40"/>
        <v>Type</v>
      </c>
      <c r="E223" s="58" t="str">
        <f t="shared" si="40"/>
        <v>Ja/nej</v>
      </c>
      <c r="F223" s="201" t="str">
        <f t="shared" si="40"/>
        <v>Evt. kommentarer</v>
      </c>
      <c r="G223" s="184">
        <f t="shared" si="40"/>
        <v>0</v>
      </c>
      <c r="H223" s="184">
        <f t="shared" si="40"/>
        <v>12</v>
      </c>
      <c r="I223" s="58">
        <f t="shared" si="40"/>
        <v>0</v>
      </c>
      <c r="J223" s="58" t="str">
        <f t="shared" si="40"/>
        <v>ps</v>
      </c>
      <c r="K223" s="226" t="s">
        <v>958</v>
      </c>
    </row>
    <row r="224" spans="1:11" ht="10.5">
      <c r="A224" s="50">
        <f t="shared" ref="A224:J224" si="41">A184</f>
        <v>11</v>
      </c>
      <c r="B224" s="50" t="str">
        <f t="shared" si="41"/>
        <v>Mad og natur</v>
      </c>
      <c r="C224" s="50" t="str">
        <f t="shared" si="41"/>
        <v>Mad og natur</v>
      </c>
      <c r="D224" s="50" t="str">
        <f t="shared" si="41"/>
        <v>Type</v>
      </c>
      <c r="E224" s="58" t="str">
        <f t="shared" si="41"/>
        <v>Ja/nej</v>
      </c>
      <c r="F224" s="201" t="str">
        <f t="shared" si="41"/>
        <v>Evt. kommentarer</v>
      </c>
      <c r="G224" s="184">
        <f t="shared" si="41"/>
        <v>0</v>
      </c>
      <c r="H224" s="184">
        <f t="shared" si="41"/>
        <v>20</v>
      </c>
      <c r="I224" s="58">
        <f t="shared" si="41"/>
        <v>0</v>
      </c>
      <c r="J224" s="58" t="str">
        <f t="shared" si="41"/>
        <v>ps</v>
      </c>
      <c r="K224" s="226" t="s">
        <v>958</v>
      </c>
    </row>
    <row r="225" spans="1:11" ht="10.5">
      <c r="A225" s="50">
        <f t="shared" ref="A225:J225" si="42">A194</f>
        <v>12</v>
      </c>
      <c r="B225" s="50" t="str">
        <f t="shared" si="42"/>
        <v>Administration og indkøb</v>
      </c>
      <c r="C225" s="50" t="str">
        <f t="shared" si="42"/>
        <v>Administration og indkøb</v>
      </c>
      <c r="D225" s="50" t="str">
        <f t="shared" si="42"/>
        <v>Type</v>
      </c>
      <c r="E225" s="58" t="str">
        <f t="shared" si="42"/>
        <v>Ja/nej</v>
      </c>
      <c r="F225" s="201" t="str">
        <f t="shared" si="42"/>
        <v>Evt. kommentarer</v>
      </c>
      <c r="G225" s="184">
        <f t="shared" si="42"/>
        <v>0</v>
      </c>
      <c r="H225" s="184">
        <f t="shared" si="42"/>
        <v>25</v>
      </c>
      <c r="I225" s="58">
        <f t="shared" si="42"/>
        <v>0</v>
      </c>
      <c r="J225" s="58" t="str">
        <f t="shared" si="42"/>
        <v>ps</v>
      </c>
      <c r="K225" s="226" t="s">
        <v>958</v>
      </c>
    </row>
    <row r="226" spans="1:11" ht="10.5">
      <c r="B226" s="50" t="str">
        <f>B209</f>
        <v>Antal point</v>
      </c>
      <c r="C226" s="6"/>
      <c r="G226" s="207">
        <f t="shared" ref="G226:J226" si="43">G209</f>
        <v>0</v>
      </c>
      <c r="H226" s="207">
        <f t="shared" si="43"/>
        <v>254</v>
      </c>
      <c r="I226" s="68">
        <f t="shared" si="43"/>
        <v>0</v>
      </c>
      <c r="J226" s="68" t="str">
        <f t="shared" si="43"/>
        <v>ps</v>
      </c>
      <c r="K226" s="226" t="s">
        <v>958</v>
      </c>
    </row>
    <row r="227" spans="1:11" ht="10.5">
      <c r="B227" s="50" t="str">
        <f>B210</f>
        <v>Pointgrænse</v>
      </c>
      <c r="C227" s="6"/>
      <c r="G227" s="207">
        <f t="shared" ref="G227:J227" si="44">G210</f>
        <v>76.2</v>
      </c>
      <c r="H227" s="207">
        <f t="shared" si="44"/>
        <v>0</v>
      </c>
      <c r="I227" s="213">
        <f t="shared" si="44"/>
        <v>0.3</v>
      </c>
      <c r="J227" s="68" t="str">
        <f t="shared" si="44"/>
        <v>ps</v>
      </c>
      <c r="K227" s="226" t="s">
        <v>958</v>
      </c>
    </row>
    <row r="228" spans="1:11" ht="10.5">
      <c r="B228" s="50" t="str">
        <f>B211</f>
        <v>Plus/minus over grænse</v>
      </c>
      <c r="C228" s="6"/>
      <c r="G228" s="207">
        <f t="shared" ref="G228:J228" si="45">G211</f>
        <v>-76.2</v>
      </c>
      <c r="H228" s="207">
        <f t="shared" si="45"/>
        <v>0</v>
      </c>
      <c r="I228" s="68">
        <f t="shared" si="45"/>
        <v>0</v>
      </c>
      <c r="J228" s="68" t="str">
        <f t="shared" si="45"/>
        <v>ps</v>
      </c>
      <c r="K228" s="226" t="s">
        <v>958</v>
      </c>
    </row>
  </sheetData>
  <autoFilter ref="A1:K228" xr:uid="{00000000-0001-0000-0100-000000000000}"/>
  <mergeCells count="1">
    <mergeCell ref="L1:M7"/>
  </mergeCells>
  <phoneticPr fontId="19" type="noConversion"/>
  <pageMargins left="0.7" right="0.7" top="0.75" bottom="0.75" header="0.3" footer="0.3"/>
  <pageSetup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523BC7E-83C7-4A99-B270-D11D40A86E17}">
          <x14:formula1>
            <xm:f>'Ark1'!$B$2:$B$4</xm:f>
          </x14:formula1>
          <xm:sqref>E2:E7 E205:E208 E201:E203 E195:E199 E187:E193 E185 E180:E183 E173:E178 E171 E165:E169 E157:E163 E153:E155 E146:E151 E133:E144 E126:E131 E109:E124 E94:E107 E84:E91 E68:E82 E63:E66 E52:E61 E44:E50 E32:E42 E24:E30 E20:E22 E16:E18 E9:E14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B16"/>
  <sheetViews>
    <sheetView view="pageLayout" zoomScaleNormal="100" workbookViewId="0">
      <selection sqref="A1:B1"/>
    </sheetView>
  </sheetViews>
  <sheetFormatPr defaultRowHeight="15"/>
  <cols>
    <col min="1" max="1" width="20.7109375" customWidth="1"/>
    <col min="2" max="2" width="53.7109375" customWidth="1"/>
  </cols>
  <sheetData>
    <row r="1" spans="1:2">
      <c r="A1" s="179" t="s">
        <v>98</v>
      </c>
      <c r="B1" s="179" t="s">
        <v>96</v>
      </c>
    </row>
    <row r="2" spans="1:2" ht="15" customHeight="1">
      <c r="A2" s="41" t="s">
        <v>225</v>
      </c>
      <c r="B2" s="41" t="s">
        <v>218</v>
      </c>
    </row>
    <row r="3" spans="1:2" ht="69" customHeight="1">
      <c r="A3" s="41" t="s">
        <v>223</v>
      </c>
      <c r="B3" s="41" t="s">
        <v>721</v>
      </c>
    </row>
    <row r="4" spans="1:2" ht="40.5" customHeight="1">
      <c r="A4" s="41" t="s">
        <v>222</v>
      </c>
      <c r="B4" s="41" t="s">
        <v>722</v>
      </c>
    </row>
    <row r="5" spans="1:2" ht="35.25" customHeight="1">
      <c r="A5" s="41" t="s">
        <v>99</v>
      </c>
      <c r="B5" s="41" t="s">
        <v>723</v>
      </c>
    </row>
    <row r="6" spans="1:2" ht="43.5" customHeight="1">
      <c r="A6" s="41" t="s">
        <v>224</v>
      </c>
      <c r="B6" s="41" t="s">
        <v>724</v>
      </c>
    </row>
    <row r="7" spans="1:2" ht="24" customHeight="1">
      <c r="A7" s="41" t="s">
        <v>100</v>
      </c>
      <c r="B7" s="41" t="s">
        <v>101</v>
      </c>
    </row>
    <row r="8" spans="1:2" ht="31.5">
      <c r="A8" s="41" t="s">
        <v>110</v>
      </c>
      <c r="B8" s="41" t="s">
        <v>219</v>
      </c>
    </row>
    <row r="9" spans="1:2">
      <c r="A9" s="231" t="s">
        <v>108</v>
      </c>
      <c r="B9" s="231" t="s">
        <v>102</v>
      </c>
    </row>
    <row r="10" spans="1:2">
      <c r="A10" s="231"/>
      <c r="B10" s="231"/>
    </row>
    <row r="11" spans="1:2" ht="42">
      <c r="A11" s="41" t="s">
        <v>109</v>
      </c>
      <c r="B11" s="41" t="s">
        <v>128</v>
      </c>
    </row>
    <row r="12" spans="1:2" ht="31.5">
      <c r="A12" s="41" t="s">
        <v>220</v>
      </c>
      <c r="B12" s="41" t="s">
        <v>725</v>
      </c>
    </row>
    <row r="13" spans="1:2" ht="31.5">
      <c r="A13" s="41" t="s">
        <v>129</v>
      </c>
      <c r="B13" s="41" t="s">
        <v>726</v>
      </c>
    </row>
    <row r="14" spans="1:2" ht="31.5">
      <c r="A14" s="41" t="s">
        <v>130</v>
      </c>
      <c r="B14" s="41" t="s">
        <v>131</v>
      </c>
    </row>
    <row r="15" spans="1:2" ht="42">
      <c r="A15" s="41" t="s">
        <v>132</v>
      </c>
      <c r="B15" s="41" t="s">
        <v>133</v>
      </c>
    </row>
    <row r="16" spans="1:2" ht="21">
      <c r="A16" s="41" t="s">
        <v>139</v>
      </c>
      <c r="B16" s="41" t="s">
        <v>221</v>
      </c>
    </row>
  </sheetData>
  <mergeCells count="2">
    <mergeCell ref="A9:A10"/>
    <mergeCell ref="B9:B10"/>
  </mergeCells>
  <pageMargins left="0.7" right="0.7" top="0.75" bottom="0.75" header="0.3" footer="0.3"/>
  <pageSetup paperSize="9" orientation="portrait" r:id="rId1"/>
  <headerFooter>
    <oddHeader>&amp;CC. Introduktion</oddHeader>
    <oddFooter>Side &amp;P af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53DFB-FCBB-4658-992D-A585C219E405}">
  <sheetPr>
    <tabColor rgb="FF0070C0"/>
  </sheetPr>
  <dimension ref="A1:D96"/>
  <sheetViews>
    <sheetView workbookViewId="0">
      <selection activeCell="A3" sqref="A3"/>
    </sheetView>
  </sheetViews>
  <sheetFormatPr defaultRowHeight="15"/>
  <cols>
    <col min="1" max="1" width="15" customWidth="1"/>
    <col min="2" max="2" width="42.28515625" customWidth="1"/>
    <col min="3" max="3" width="16.7109375" customWidth="1"/>
    <col min="4" max="4" width="20" customWidth="1"/>
    <col min="7" max="7" width="13.28515625" customWidth="1"/>
  </cols>
  <sheetData>
    <row r="1" spans="1:4" ht="18">
      <c r="A1" s="81" t="s">
        <v>849</v>
      </c>
    </row>
    <row r="2" spans="1:4" ht="15.75" thickBot="1">
      <c r="A2" s="139"/>
    </row>
    <row r="3" spans="1:4" s="149" customFormat="1" ht="12.75" thickBot="1">
      <c r="A3" s="146" t="s">
        <v>823</v>
      </c>
      <c r="B3" s="147" t="s">
        <v>67</v>
      </c>
      <c r="C3" s="148" t="s">
        <v>68</v>
      </c>
      <c r="D3" s="147" t="s">
        <v>67</v>
      </c>
    </row>
    <row r="4" spans="1:4">
      <c r="A4" s="139"/>
    </row>
    <row r="5" spans="1:4" ht="15.75" thickBot="1">
      <c r="A5" s="139"/>
    </row>
    <row r="6" spans="1:4" ht="15.75" thickBot="1">
      <c r="B6" s="140" t="s">
        <v>850</v>
      </c>
    </row>
    <row r="7" spans="1:4">
      <c r="B7" s="141"/>
    </row>
    <row r="8" spans="1:4" ht="33.75">
      <c r="B8" s="142" t="s">
        <v>851</v>
      </c>
    </row>
    <row r="9" spans="1:4">
      <c r="B9" s="142"/>
    </row>
    <row r="10" spans="1:4" ht="45.75">
      <c r="B10" s="143" t="s">
        <v>852</v>
      </c>
    </row>
    <row r="11" spans="1:4">
      <c r="B11" s="142"/>
    </row>
    <row r="12" spans="1:4" ht="34.5">
      <c r="B12" s="143" t="s">
        <v>853</v>
      </c>
    </row>
    <row r="13" spans="1:4">
      <c r="B13" s="142"/>
    </row>
    <row r="14" spans="1:4" ht="34.5">
      <c r="B14" s="143" t="s">
        <v>854</v>
      </c>
    </row>
    <row r="15" spans="1:4">
      <c r="B15" s="142"/>
    </row>
    <row r="16" spans="1:4" ht="34.5">
      <c r="B16" s="143" t="s">
        <v>855</v>
      </c>
    </row>
    <row r="17" spans="1:4">
      <c r="B17" s="142"/>
    </row>
    <row r="18" spans="1:4" ht="15.75" thickBot="1">
      <c r="B18" s="144"/>
    </row>
    <row r="19" spans="1:4">
      <c r="A19" s="139"/>
    </row>
    <row r="20" spans="1:4">
      <c r="A20" s="139"/>
    </row>
    <row r="21" spans="1:4" ht="18">
      <c r="A21" s="81" t="s">
        <v>856</v>
      </c>
    </row>
    <row r="22" spans="1:4" ht="15.75" thickBot="1">
      <c r="A22" s="139"/>
    </row>
    <row r="23" spans="1:4" ht="16.5" thickTop="1" thickBot="1">
      <c r="A23" s="151" t="s">
        <v>904</v>
      </c>
      <c r="B23" s="152" t="s">
        <v>857</v>
      </c>
      <c r="C23" s="152" t="s">
        <v>97</v>
      </c>
      <c r="D23" s="151" t="s">
        <v>858</v>
      </c>
    </row>
    <row r="24" spans="1:4" ht="15" customHeight="1" thickTop="1" thickBot="1">
      <c r="A24" s="153">
        <v>43160</v>
      </c>
      <c r="B24" s="154" t="s">
        <v>859</v>
      </c>
      <c r="C24" s="154" t="s">
        <v>69</v>
      </c>
      <c r="D24" s="155">
        <v>43393</v>
      </c>
    </row>
    <row r="25" spans="1:4" ht="15" customHeight="1" thickTop="1" thickBot="1">
      <c r="A25" s="155">
        <v>43160</v>
      </c>
      <c r="B25" s="154" t="s">
        <v>860</v>
      </c>
      <c r="C25" s="154" t="s">
        <v>861</v>
      </c>
      <c r="D25" s="155">
        <v>43271</v>
      </c>
    </row>
    <row r="26" spans="1:4" ht="16.5" thickTop="1" thickBot="1">
      <c r="A26" s="156"/>
      <c r="B26" s="156"/>
      <c r="C26" s="156"/>
      <c r="D26" s="156"/>
    </row>
    <row r="27" spans="1:4" ht="16.5" thickTop="1" thickBot="1">
      <c r="A27" s="156"/>
      <c r="B27" s="156"/>
      <c r="C27" s="156"/>
      <c r="D27" s="156"/>
    </row>
    <row r="28" spans="1:4" ht="16.5" thickTop="1" thickBot="1">
      <c r="A28" s="156"/>
      <c r="B28" s="156"/>
      <c r="C28" s="156"/>
      <c r="D28" s="156"/>
    </row>
    <row r="29" spans="1:4" ht="16.5" thickTop="1" thickBot="1">
      <c r="A29" s="156"/>
      <c r="B29" s="156"/>
      <c r="C29" s="156"/>
      <c r="D29" s="156"/>
    </row>
    <row r="30" spans="1:4" ht="16.5" thickTop="1" thickBot="1">
      <c r="A30" s="156"/>
      <c r="B30" s="156"/>
      <c r="C30" s="156"/>
      <c r="D30" s="156"/>
    </row>
    <row r="31" spans="1:4" ht="16.5" thickTop="1" thickBot="1">
      <c r="A31" s="156"/>
      <c r="B31" s="156"/>
      <c r="C31" s="156"/>
      <c r="D31" s="156"/>
    </row>
    <row r="32" spans="1:4" ht="16.5" thickTop="1" thickBot="1">
      <c r="A32" s="156"/>
      <c r="B32" s="156"/>
      <c r="C32" s="156"/>
      <c r="D32" s="156"/>
    </row>
    <row r="33" spans="1:4" ht="16.5" thickTop="1" thickBot="1">
      <c r="A33" s="156"/>
      <c r="B33" s="156"/>
      <c r="C33" s="156"/>
      <c r="D33" s="156"/>
    </row>
    <row r="34" spans="1:4" ht="16.5" thickTop="1" thickBot="1">
      <c r="A34" s="156"/>
      <c r="B34" s="156"/>
      <c r="C34" s="156"/>
      <c r="D34" s="156"/>
    </row>
    <row r="35" spans="1:4" ht="16.5" thickTop="1" thickBot="1">
      <c r="A35" s="156"/>
      <c r="B35" s="156"/>
      <c r="C35" s="156"/>
      <c r="D35" s="156"/>
    </row>
    <row r="36" spans="1:4" ht="16.5" thickTop="1" thickBot="1">
      <c r="A36" s="156"/>
      <c r="B36" s="156"/>
      <c r="C36" s="156"/>
      <c r="D36" s="156"/>
    </row>
    <row r="37" spans="1:4" ht="16.5" thickTop="1" thickBot="1">
      <c r="A37" s="156"/>
      <c r="B37" s="156"/>
      <c r="C37" s="156"/>
      <c r="D37" s="156"/>
    </row>
    <row r="38" spans="1:4" ht="16.5" thickTop="1" thickBot="1">
      <c r="A38" s="156"/>
      <c r="B38" s="156"/>
      <c r="C38" s="156"/>
      <c r="D38" s="156"/>
    </row>
    <row r="39" spans="1:4" ht="16.5" thickTop="1" thickBot="1">
      <c r="A39" s="156"/>
      <c r="B39" s="156"/>
      <c r="C39" s="156"/>
      <c r="D39" s="156"/>
    </row>
    <row r="40" spans="1:4" ht="16.5" thickTop="1" thickBot="1">
      <c r="A40" s="156"/>
      <c r="B40" s="156"/>
      <c r="C40" s="156"/>
      <c r="D40" s="156"/>
    </row>
    <row r="41" spans="1:4" ht="15.75" thickTop="1"/>
    <row r="45" spans="1:4" ht="15.75" thickBot="1">
      <c r="A45" s="145" t="s">
        <v>862</v>
      </c>
      <c r="B45" s="157" t="s">
        <v>863</v>
      </c>
    </row>
    <row r="46" spans="1:4">
      <c r="A46" s="232" t="s">
        <v>905</v>
      </c>
      <c r="B46" s="158" t="s">
        <v>864</v>
      </c>
    </row>
    <row r="47" spans="1:4">
      <c r="A47" s="233"/>
      <c r="B47" s="158" t="s">
        <v>865</v>
      </c>
    </row>
    <row r="48" spans="1:4">
      <c r="A48" s="233"/>
      <c r="B48" s="158" t="s">
        <v>866</v>
      </c>
    </row>
    <row r="49" spans="1:2">
      <c r="A49" s="233"/>
      <c r="B49" s="158" t="s">
        <v>867</v>
      </c>
    </row>
    <row r="50" spans="1:2">
      <c r="A50" s="233"/>
      <c r="B50" s="158" t="s">
        <v>868</v>
      </c>
    </row>
    <row r="51" spans="1:2" ht="21">
      <c r="A51" s="233"/>
      <c r="B51" s="158" t="s">
        <v>869</v>
      </c>
    </row>
    <row r="52" spans="1:2" ht="15.75" thickBot="1">
      <c r="A52" s="234"/>
      <c r="B52" s="159"/>
    </row>
    <row r="53" spans="1:2">
      <c r="A53" s="232" t="s">
        <v>906</v>
      </c>
      <c r="B53" s="158" t="s">
        <v>870</v>
      </c>
    </row>
    <row r="54" spans="1:2" ht="21">
      <c r="A54" s="233"/>
      <c r="B54" s="158" t="s">
        <v>871</v>
      </c>
    </row>
    <row r="55" spans="1:2">
      <c r="A55" s="233"/>
      <c r="B55" s="158" t="s">
        <v>872</v>
      </c>
    </row>
    <row r="56" spans="1:2" ht="15.75" thickBot="1">
      <c r="A56" s="234"/>
      <c r="B56" s="159"/>
    </row>
    <row r="57" spans="1:2">
      <c r="A57" s="232" t="s">
        <v>907</v>
      </c>
      <c r="B57" s="158" t="s">
        <v>873</v>
      </c>
    </row>
    <row r="58" spans="1:2">
      <c r="A58" s="233"/>
      <c r="B58" s="158" t="s">
        <v>874</v>
      </c>
    </row>
    <row r="59" spans="1:2" ht="15.75" thickBot="1">
      <c r="A59" s="234"/>
      <c r="B59" s="159"/>
    </row>
    <row r="60" spans="1:2" ht="21">
      <c r="A60" s="232" t="s">
        <v>908</v>
      </c>
      <c r="B60" s="158" t="s">
        <v>875</v>
      </c>
    </row>
    <row r="61" spans="1:2" ht="21">
      <c r="A61" s="233"/>
      <c r="B61" s="158" t="s">
        <v>876</v>
      </c>
    </row>
    <row r="62" spans="1:2">
      <c r="A62" s="233"/>
      <c r="B62" s="158" t="s">
        <v>877</v>
      </c>
    </row>
    <row r="63" spans="1:2" ht="15.75" thickBot="1">
      <c r="A63" s="234"/>
      <c r="B63" s="160"/>
    </row>
    <row r="64" spans="1:2">
      <c r="A64" s="232" t="s">
        <v>909</v>
      </c>
      <c r="B64" s="158" t="s">
        <v>878</v>
      </c>
    </row>
    <row r="65" spans="1:2">
      <c r="A65" s="233"/>
      <c r="B65" s="158" t="s">
        <v>879</v>
      </c>
    </row>
    <row r="66" spans="1:2">
      <c r="A66" s="233"/>
      <c r="B66" s="158" t="s">
        <v>880</v>
      </c>
    </row>
    <row r="67" spans="1:2">
      <c r="A67" s="233"/>
      <c r="B67" s="158" t="s">
        <v>881</v>
      </c>
    </row>
    <row r="68" spans="1:2">
      <c r="A68" s="233"/>
      <c r="B68" s="158" t="s">
        <v>882</v>
      </c>
    </row>
    <row r="69" spans="1:2" ht="15.75" thickBot="1">
      <c r="A69" s="234"/>
      <c r="B69" s="159"/>
    </row>
    <row r="70" spans="1:2">
      <c r="A70" s="232" t="s">
        <v>910</v>
      </c>
      <c r="B70" s="158" t="s">
        <v>883</v>
      </c>
    </row>
    <row r="71" spans="1:2">
      <c r="A71" s="233"/>
      <c r="B71" s="158" t="s">
        <v>884</v>
      </c>
    </row>
    <row r="72" spans="1:2" ht="21">
      <c r="A72" s="233"/>
      <c r="B72" s="158" t="s">
        <v>885</v>
      </c>
    </row>
    <row r="73" spans="1:2">
      <c r="A73" s="233"/>
      <c r="B73" s="158" t="s">
        <v>886</v>
      </c>
    </row>
    <row r="74" spans="1:2" ht="15.75" thickBot="1">
      <c r="A74" s="234"/>
      <c r="B74" s="150"/>
    </row>
    <row r="75" spans="1:2">
      <c r="A75" s="232" t="s">
        <v>911</v>
      </c>
      <c r="B75" s="158" t="s">
        <v>887</v>
      </c>
    </row>
    <row r="76" spans="1:2">
      <c r="A76" s="233"/>
      <c r="B76" s="158" t="s">
        <v>888</v>
      </c>
    </row>
    <row r="77" spans="1:2">
      <c r="A77" s="233"/>
      <c r="B77" s="158" t="s">
        <v>889</v>
      </c>
    </row>
    <row r="78" spans="1:2">
      <c r="A78" s="233"/>
      <c r="B78" s="158" t="s">
        <v>890</v>
      </c>
    </row>
    <row r="79" spans="1:2" ht="15.75" thickBot="1">
      <c r="A79" s="234"/>
      <c r="B79" s="159"/>
    </row>
    <row r="80" spans="1:2">
      <c r="A80" s="232" t="s">
        <v>912</v>
      </c>
      <c r="B80" s="158" t="s">
        <v>891</v>
      </c>
    </row>
    <row r="81" spans="1:2" ht="21">
      <c r="A81" s="233"/>
      <c r="B81" s="158" t="s">
        <v>892</v>
      </c>
    </row>
    <row r="82" spans="1:2">
      <c r="A82" s="233"/>
      <c r="B82" s="158" t="s">
        <v>893</v>
      </c>
    </row>
    <row r="83" spans="1:2" ht="15.75" thickBot="1">
      <c r="A83" s="234"/>
      <c r="B83" s="159"/>
    </row>
    <row r="84" spans="1:2">
      <c r="A84" s="232" t="s">
        <v>913</v>
      </c>
      <c r="B84" s="158" t="s">
        <v>894</v>
      </c>
    </row>
    <row r="85" spans="1:2">
      <c r="A85" s="233"/>
      <c r="B85" s="158" t="s">
        <v>895</v>
      </c>
    </row>
    <row r="86" spans="1:2">
      <c r="A86" s="233"/>
      <c r="B86" s="158" t="s">
        <v>896</v>
      </c>
    </row>
    <row r="87" spans="1:2">
      <c r="A87" s="233"/>
      <c r="B87" s="158" t="s">
        <v>897</v>
      </c>
    </row>
    <row r="88" spans="1:2" ht="15.75" thickBot="1">
      <c r="A88" s="234"/>
      <c r="B88" s="159"/>
    </row>
    <row r="89" spans="1:2" ht="21">
      <c r="A89" s="232" t="s">
        <v>914</v>
      </c>
      <c r="B89" s="158" t="s">
        <v>898</v>
      </c>
    </row>
    <row r="90" spans="1:2" ht="21">
      <c r="A90" s="233"/>
      <c r="B90" s="158" t="s">
        <v>899</v>
      </c>
    </row>
    <row r="91" spans="1:2">
      <c r="A91" s="233"/>
      <c r="B91" s="158" t="s">
        <v>900</v>
      </c>
    </row>
    <row r="92" spans="1:2">
      <c r="A92" s="233"/>
      <c r="B92" s="158" t="s">
        <v>901</v>
      </c>
    </row>
    <row r="93" spans="1:2">
      <c r="A93" s="233"/>
      <c r="B93" s="158" t="s">
        <v>902</v>
      </c>
    </row>
    <row r="94" spans="1:2" ht="15.75" thickBot="1">
      <c r="A94" s="234"/>
      <c r="B94" s="159"/>
    </row>
    <row r="95" spans="1:2" ht="16.899999999999999" customHeight="1">
      <c r="A95" s="235" t="s">
        <v>915</v>
      </c>
      <c r="B95" s="237" t="s">
        <v>903</v>
      </c>
    </row>
    <row r="96" spans="1:2" ht="15.75" thickBot="1">
      <c r="A96" s="236"/>
      <c r="B96" s="238"/>
    </row>
  </sheetData>
  <mergeCells count="12">
    <mergeCell ref="A84:A88"/>
    <mergeCell ref="A89:A94"/>
    <mergeCell ref="A95:A96"/>
    <mergeCell ref="B95:B96"/>
    <mergeCell ref="A46:A52"/>
    <mergeCell ref="A53:A56"/>
    <mergeCell ref="A57:A59"/>
    <mergeCell ref="A60:A63"/>
    <mergeCell ref="A64:A69"/>
    <mergeCell ref="A75:A79"/>
    <mergeCell ref="A80:A83"/>
    <mergeCell ref="A70:A7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sheetPr>
  <dimension ref="A1:H64"/>
  <sheetViews>
    <sheetView view="pageLayout" zoomScaleNormal="100" zoomScaleSheetLayoutView="100" workbookViewId="0">
      <selection activeCell="D2" sqref="D2"/>
    </sheetView>
  </sheetViews>
  <sheetFormatPr defaultRowHeight="15"/>
  <cols>
    <col min="1" max="4" width="9.28515625" bestFit="1" customWidth="1"/>
    <col min="5" max="5" width="10.7109375" customWidth="1"/>
    <col min="6" max="7" width="9.7109375" bestFit="1" customWidth="1"/>
    <col min="8" max="8" width="12.28515625" customWidth="1"/>
    <col min="9" max="9" width="6" customWidth="1"/>
  </cols>
  <sheetData>
    <row r="1" spans="1:8" s="123" customFormat="1" ht="15.75">
      <c r="A1" s="88" t="s">
        <v>925</v>
      </c>
      <c r="B1" s="132" t="s">
        <v>926</v>
      </c>
    </row>
    <row r="3" spans="1:8">
      <c r="A3" s="12" t="s">
        <v>90</v>
      </c>
      <c r="B3" s="7"/>
      <c r="C3" s="8"/>
      <c r="D3" s="6" t="s">
        <v>70</v>
      </c>
      <c r="E3" s="138">
        <v>37</v>
      </c>
      <c r="F3" s="6"/>
      <c r="G3" s="6" t="s">
        <v>71</v>
      </c>
    </row>
    <row r="4" spans="1:8" ht="18">
      <c r="A4" s="133"/>
      <c r="B4" s="133" t="s">
        <v>72</v>
      </c>
      <c r="C4" s="133" t="s">
        <v>73</v>
      </c>
      <c r="D4" s="133" t="s">
        <v>74</v>
      </c>
      <c r="E4" s="133" t="s">
        <v>75</v>
      </c>
      <c r="F4" s="133" t="s">
        <v>76</v>
      </c>
      <c r="G4" s="133" t="s">
        <v>77</v>
      </c>
      <c r="H4" s="133" t="s">
        <v>78</v>
      </c>
    </row>
    <row r="5" spans="1:8">
      <c r="A5" s="13">
        <v>0</v>
      </c>
      <c r="B5" s="14">
        <v>40189</v>
      </c>
      <c r="C5" s="15">
        <v>17700</v>
      </c>
      <c r="D5" s="15">
        <v>3500</v>
      </c>
      <c r="E5" s="15">
        <v>30</v>
      </c>
      <c r="F5" s="15">
        <f>(E3*D5)/E5</f>
        <v>4316.666666666667</v>
      </c>
      <c r="G5" s="15">
        <f>D5/E5*30.5</f>
        <v>3558.3333333333335</v>
      </c>
      <c r="H5" s="16">
        <f>G5*E3</f>
        <v>131658.33333333334</v>
      </c>
    </row>
    <row r="6" spans="1:8">
      <c r="A6" s="13">
        <v>0</v>
      </c>
      <c r="B6" s="14">
        <v>40221</v>
      </c>
      <c r="C6" s="15">
        <v>22500</v>
      </c>
      <c r="D6" s="15">
        <f>C6-C5</f>
        <v>4800</v>
      </c>
      <c r="E6" s="15">
        <f>B6-B5</f>
        <v>32</v>
      </c>
      <c r="F6" s="15">
        <f>D6*E3/E6</f>
        <v>5550</v>
      </c>
      <c r="G6" s="15">
        <f>D6/E6*30.5</f>
        <v>4575</v>
      </c>
      <c r="H6" s="16">
        <f>G6*E3</f>
        <v>169275</v>
      </c>
    </row>
    <row r="7" spans="1:8">
      <c r="A7" s="17" t="s">
        <v>79</v>
      </c>
      <c r="B7" s="136"/>
      <c r="C7" s="137"/>
      <c r="D7" s="134"/>
      <c r="E7" s="129" t="s">
        <v>67</v>
      </c>
      <c r="F7" s="134"/>
      <c r="G7" s="129"/>
      <c r="H7" s="135" t="s">
        <v>67</v>
      </c>
    </row>
    <row r="8" spans="1:8">
      <c r="A8" s="17">
        <v>1</v>
      </c>
      <c r="B8" s="136"/>
      <c r="C8" s="137"/>
      <c r="D8" s="134">
        <f>C8-C7</f>
        <v>0</v>
      </c>
      <c r="E8" s="129">
        <f>B8-B7</f>
        <v>0</v>
      </c>
      <c r="F8" s="134" t="e">
        <f>D8*E3/E8</f>
        <v>#DIV/0!</v>
      </c>
      <c r="G8" s="134" t="e">
        <f>D8/E8*30.5</f>
        <v>#DIV/0!</v>
      </c>
      <c r="H8" s="135" t="e">
        <f>G8*E3</f>
        <v>#DIV/0!</v>
      </c>
    </row>
    <row r="9" spans="1:8">
      <c r="A9" s="17">
        <v>2</v>
      </c>
      <c r="B9" s="136"/>
      <c r="C9" s="137"/>
      <c r="D9" s="134">
        <f t="shared" ref="D9:D26" si="0">C9-C8</f>
        <v>0</v>
      </c>
      <c r="E9" s="129">
        <f t="shared" ref="E9:E26" si="1">B9-B8</f>
        <v>0</v>
      </c>
      <c r="F9" s="134" t="e">
        <f>D9*E3/E9</f>
        <v>#DIV/0!</v>
      </c>
      <c r="G9" s="134" t="e">
        <f t="shared" ref="G9:G26" si="2">D9/E9*30.5</f>
        <v>#DIV/0!</v>
      </c>
      <c r="H9" s="135" t="e">
        <f>G9*E3</f>
        <v>#DIV/0!</v>
      </c>
    </row>
    <row r="10" spans="1:8">
      <c r="A10" s="17">
        <v>3</v>
      </c>
      <c r="B10" s="136" t="s">
        <v>67</v>
      </c>
      <c r="C10" s="137" t="s">
        <v>67</v>
      </c>
      <c r="D10" s="134" t="e">
        <f t="shared" si="0"/>
        <v>#VALUE!</v>
      </c>
      <c r="E10" s="129" t="e">
        <f t="shared" si="1"/>
        <v>#VALUE!</v>
      </c>
      <c r="F10" s="134" t="e">
        <f t="shared" ref="F10" si="3">D10*E5/E10</f>
        <v>#VALUE!</v>
      </c>
      <c r="G10" s="134" t="e">
        <f t="shared" si="2"/>
        <v>#VALUE!</v>
      </c>
      <c r="H10" s="135" t="e">
        <f>G10*E3</f>
        <v>#VALUE!</v>
      </c>
    </row>
    <row r="11" spans="1:8">
      <c r="A11" s="17">
        <v>4</v>
      </c>
      <c r="B11" s="136" t="s">
        <v>67</v>
      </c>
      <c r="C11" s="137" t="s">
        <v>67</v>
      </c>
      <c r="D11" s="134" t="e">
        <f t="shared" si="0"/>
        <v>#VALUE!</v>
      </c>
      <c r="E11" s="129" t="e">
        <f t="shared" si="1"/>
        <v>#VALUE!</v>
      </c>
      <c r="F11" s="134" t="e">
        <f>D11*E5/E11</f>
        <v>#VALUE!</v>
      </c>
      <c r="G11" s="134" t="e">
        <f t="shared" si="2"/>
        <v>#VALUE!</v>
      </c>
      <c r="H11" s="135" t="e">
        <f t="shared" ref="H11" si="4">G11*E6</f>
        <v>#VALUE!</v>
      </c>
    </row>
    <row r="12" spans="1:8">
      <c r="A12" s="17">
        <v>5</v>
      </c>
      <c r="B12" s="136" t="s">
        <v>67</v>
      </c>
      <c r="C12" s="137" t="s">
        <v>67</v>
      </c>
      <c r="D12" s="134" t="e">
        <f t="shared" si="0"/>
        <v>#VALUE!</v>
      </c>
      <c r="E12" s="129" t="e">
        <f t="shared" si="1"/>
        <v>#VALUE!</v>
      </c>
      <c r="F12" s="134" t="e">
        <f>D12*E5/E12</f>
        <v>#VALUE!</v>
      </c>
      <c r="G12" s="134" t="e">
        <f t="shared" si="2"/>
        <v>#VALUE!</v>
      </c>
      <c r="H12" s="135" t="e">
        <f>G12*E3</f>
        <v>#VALUE!</v>
      </c>
    </row>
    <row r="13" spans="1:8">
      <c r="A13" s="17">
        <v>6</v>
      </c>
      <c r="B13" s="136" t="s">
        <v>67</v>
      </c>
      <c r="C13" s="137" t="s">
        <v>67</v>
      </c>
      <c r="D13" s="134" t="e">
        <f t="shared" si="0"/>
        <v>#VALUE!</v>
      </c>
      <c r="E13" s="129" t="e">
        <f t="shared" si="1"/>
        <v>#VALUE!</v>
      </c>
      <c r="F13" s="134" t="e">
        <f>D13*E5/E13</f>
        <v>#VALUE!</v>
      </c>
      <c r="G13" s="134" t="e">
        <f t="shared" si="2"/>
        <v>#VALUE!</v>
      </c>
      <c r="H13" s="135" t="e">
        <f>G13*E3</f>
        <v>#VALUE!</v>
      </c>
    </row>
    <row r="14" spans="1:8">
      <c r="A14" s="17">
        <v>7</v>
      </c>
      <c r="B14" s="136" t="s">
        <v>67</v>
      </c>
      <c r="C14" s="137" t="s">
        <v>67</v>
      </c>
      <c r="D14" s="134" t="e">
        <f t="shared" si="0"/>
        <v>#VALUE!</v>
      </c>
      <c r="E14" s="129" t="e">
        <f t="shared" si="1"/>
        <v>#VALUE!</v>
      </c>
      <c r="F14" s="134" t="e">
        <f>D14*E5/E14</f>
        <v>#VALUE!</v>
      </c>
      <c r="G14" s="134" t="e">
        <f t="shared" si="2"/>
        <v>#VALUE!</v>
      </c>
      <c r="H14" s="135" t="e">
        <f>G14*E3</f>
        <v>#VALUE!</v>
      </c>
    </row>
    <row r="15" spans="1:8">
      <c r="A15" s="17">
        <v>8</v>
      </c>
      <c r="B15" s="136" t="s">
        <v>67</v>
      </c>
      <c r="C15" s="137" t="s">
        <v>67</v>
      </c>
      <c r="D15" s="134" t="e">
        <f t="shared" si="0"/>
        <v>#VALUE!</v>
      </c>
      <c r="E15" s="129" t="e">
        <f t="shared" si="1"/>
        <v>#VALUE!</v>
      </c>
      <c r="F15" s="134" t="e">
        <f>D15*E5/E15</f>
        <v>#VALUE!</v>
      </c>
      <c r="G15" s="134" t="e">
        <f t="shared" si="2"/>
        <v>#VALUE!</v>
      </c>
      <c r="H15" s="135" t="e">
        <f>G15*E3</f>
        <v>#VALUE!</v>
      </c>
    </row>
    <row r="16" spans="1:8">
      <c r="A16" s="17">
        <v>9</v>
      </c>
      <c r="B16" s="136" t="s">
        <v>67</v>
      </c>
      <c r="C16" s="137" t="s">
        <v>67</v>
      </c>
      <c r="D16" s="134" t="e">
        <f t="shared" si="0"/>
        <v>#VALUE!</v>
      </c>
      <c r="E16" s="129" t="e">
        <f t="shared" si="1"/>
        <v>#VALUE!</v>
      </c>
      <c r="F16" s="134" t="e">
        <f>D16*E5/E16</f>
        <v>#VALUE!</v>
      </c>
      <c r="G16" s="134" t="e">
        <f t="shared" si="2"/>
        <v>#VALUE!</v>
      </c>
      <c r="H16" s="135" t="e">
        <f>G16*E3</f>
        <v>#VALUE!</v>
      </c>
    </row>
    <row r="17" spans="1:8">
      <c r="A17" s="17">
        <v>10</v>
      </c>
      <c r="B17" s="136" t="s">
        <v>67</v>
      </c>
      <c r="C17" s="137" t="s">
        <v>67</v>
      </c>
      <c r="D17" s="134" t="e">
        <f t="shared" si="0"/>
        <v>#VALUE!</v>
      </c>
      <c r="E17" s="129" t="e">
        <f t="shared" si="1"/>
        <v>#VALUE!</v>
      </c>
      <c r="F17" s="134" t="e">
        <f>D17*E5/E17</f>
        <v>#VALUE!</v>
      </c>
      <c r="G17" s="134" t="e">
        <f t="shared" si="2"/>
        <v>#VALUE!</v>
      </c>
      <c r="H17" s="135" t="e">
        <f>G17*E3</f>
        <v>#VALUE!</v>
      </c>
    </row>
    <row r="18" spans="1:8">
      <c r="A18" s="17">
        <v>11</v>
      </c>
      <c r="B18" s="136" t="s">
        <v>67</v>
      </c>
      <c r="C18" s="137" t="s">
        <v>67</v>
      </c>
      <c r="D18" s="134" t="e">
        <f t="shared" si="0"/>
        <v>#VALUE!</v>
      </c>
      <c r="E18" s="129" t="e">
        <f t="shared" si="1"/>
        <v>#VALUE!</v>
      </c>
      <c r="F18" s="134" t="e">
        <f>D18*E5/E18</f>
        <v>#VALUE!</v>
      </c>
      <c r="G18" s="134" t="e">
        <f t="shared" si="2"/>
        <v>#VALUE!</v>
      </c>
      <c r="H18" s="135" t="e">
        <f>G18*E3</f>
        <v>#VALUE!</v>
      </c>
    </row>
    <row r="19" spans="1:8">
      <c r="A19" s="17">
        <v>13</v>
      </c>
      <c r="B19" s="136" t="s">
        <v>67</v>
      </c>
      <c r="C19" s="137" t="s">
        <v>67</v>
      </c>
      <c r="D19" s="134" t="e">
        <f t="shared" si="0"/>
        <v>#VALUE!</v>
      </c>
      <c r="E19" s="129" t="e">
        <f t="shared" si="1"/>
        <v>#VALUE!</v>
      </c>
      <c r="F19" s="134" t="e">
        <f>D19*E5/E19</f>
        <v>#VALUE!</v>
      </c>
      <c r="G19" s="134" t="e">
        <f t="shared" si="2"/>
        <v>#VALUE!</v>
      </c>
      <c r="H19" s="135" t="e">
        <f>G19*E3</f>
        <v>#VALUE!</v>
      </c>
    </row>
    <row r="20" spans="1:8">
      <c r="A20" s="17">
        <v>14</v>
      </c>
      <c r="B20" s="136" t="s">
        <v>67</v>
      </c>
      <c r="C20" s="137" t="s">
        <v>67</v>
      </c>
      <c r="D20" s="134" t="e">
        <f t="shared" si="0"/>
        <v>#VALUE!</v>
      </c>
      <c r="E20" s="129" t="e">
        <f t="shared" si="1"/>
        <v>#VALUE!</v>
      </c>
      <c r="F20" s="134" t="e">
        <f>D20*E5/E20</f>
        <v>#VALUE!</v>
      </c>
      <c r="G20" s="134" t="e">
        <f t="shared" si="2"/>
        <v>#VALUE!</v>
      </c>
      <c r="H20" s="135" t="e">
        <f>G20*E3</f>
        <v>#VALUE!</v>
      </c>
    </row>
    <row r="21" spans="1:8">
      <c r="A21" s="17">
        <v>15</v>
      </c>
      <c r="B21" s="136" t="s">
        <v>67</v>
      </c>
      <c r="C21" s="137" t="s">
        <v>67</v>
      </c>
      <c r="D21" s="134" t="e">
        <f t="shared" si="0"/>
        <v>#VALUE!</v>
      </c>
      <c r="E21" s="129" t="e">
        <f t="shared" si="1"/>
        <v>#VALUE!</v>
      </c>
      <c r="F21" s="134" t="e">
        <f>D21*E5/E21</f>
        <v>#VALUE!</v>
      </c>
      <c r="G21" s="134" t="e">
        <f t="shared" si="2"/>
        <v>#VALUE!</v>
      </c>
      <c r="H21" s="135" t="e">
        <f>G21*E3</f>
        <v>#VALUE!</v>
      </c>
    </row>
    <row r="22" spans="1:8">
      <c r="A22" s="17">
        <v>16</v>
      </c>
      <c r="B22" s="136" t="s">
        <v>67</v>
      </c>
      <c r="C22" s="137" t="s">
        <v>67</v>
      </c>
      <c r="D22" s="134" t="e">
        <f t="shared" si="0"/>
        <v>#VALUE!</v>
      </c>
      <c r="E22" s="129" t="e">
        <f t="shared" si="1"/>
        <v>#VALUE!</v>
      </c>
      <c r="F22" s="134" t="e">
        <f>D22*E5/E22</f>
        <v>#VALUE!</v>
      </c>
      <c r="G22" s="134" t="e">
        <f t="shared" si="2"/>
        <v>#VALUE!</v>
      </c>
      <c r="H22" s="135" t="e">
        <f>G22*E3</f>
        <v>#VALUE!</v>
      </c>
    </row>
    <row r="23" spans="1:8">
      <c r="A23" s="17">
        <v>17</v>
      </c>
      <c r="B23" s="136" t="s">
        <v>67</v>
      </c>
      <c r="C23" s="137" t="s">
        <v>67</v>
      </c>
      <c r="D23" s="134" t="e">
        <f t="shared" si="0"/>
        <v>#VALUE!</v>
      </c>
      <c r="E23" s="129" t="e">
        <f t="shared" si="1"/>
        <v>#VALUE!</v>
      </c>
      <c r="F23" s="134" t="e">
        <f>D23*E5/E23</f>
        <v>#VALUE!</v>
      </c>
      <c r="G23" s="134" t="e">
        <f t="shared" si="2"/>
        <v>#VALUE!</v>
      </c>
      <c r="H23" s="135" t="e">
        <f>G23*E3</f>
        <v>#VALUE!</v>
      </c>
    </row>
    <row r="24" spans="1:8">
      <c r="A24" s="17">
        <v>18</v>
      </c>
      <c r="B24" s="136" t="s">
        <v>67</v>
      </c>
      <c r="C24" s="137" t="s">
        <v>67</v>
      </c>
      <c r="D24" s="134" t="e">
        <f t="shared" si="0"/>
        <v>#VALUE!</v>
      </c>
      <c r="E24" s="129" t="e">
        <f t="shared" si="1"/>
        <v>#VALUE!</v>
      </c>
      <c r="F24" s="134" t="e">
        <f>D24*E5/E24</f>
        <v>#VALUE!</v>
      </c>
      <c r="G24" s="134" t="e">
        <f t="shared" si="2"/>
        <v>#VALUE!</v>
      </c>
      <c r="H24" s="135" t="e">
        <f>G24*E3</f>
        <v>#VALUE!</v>
      </c>
    </row>
    <row r="25" spans="1:8">
      <c r="A25" s="17">
        <v>19</v>
      </c>
      <c r="B25" s="136" t="s">
        <v>67</v>
      </c>
      <c r="C25" s="137" t="s">
        <v>67</v>
      </c>
      <c r="D25" s="134" t="e">
        <f t="shared" si="0"/>
        <v>#VALUE!</v>
      </c>
      <c r="E25" s="129" t="e">
        <f t="shared" si="1"/>
        <v>#VALUE!</v>
      </c>
      <c r="F25" s="134" t="e">
        <f>D25*E5/E25</f>
        <v>#VALUE!</v>
      </c>
      <c r="G25" s="134" t="e">
        <f t="shared" si="2"/>
        <v>#VALUE!</v>
      </c>
      <c r="H25" s="135" t="e">
        <f>G25*E3</f>
        <v>#VALUE!</v>
      </c>
    </row>
    <row r="26" spans="1:8">
      <c r="A26" s="17">
        <v>20</v>
      </c>
      <c r="B26" s="136" t="s">
        <v>67</v>
      </c>
      <c r="C26" s="137" t="s">
        <v>67</v>
      </c>
      <c r="D26" s="134" t="e">
        <f t="shared" si="0"/>
        <v>#VALUE!</v>
      </c>
      <c r="E26" s="129" t="e">
        <f t="shared" si="1"/>
        <v>#VALUE!</v>
      </c>
      <c r="F26" s="134" t="e">
        <f>D26*E5/E26</f>
        <v>#VALUE!</v>
      </c>
      <c r="G26" s="134" t="e">
        <f t="shared" si="2"/>
        <v>#VALUE!</v>
      </c>
      <c r="H26" s="135" t="e">
        <f>G26*E3</f>
        <v>#VALUE!</v>
      </c>
    </row>
    <row r="27" spans="1:8">
      <c r="A27" s="17"/>
      <c r="B27" s="136"/>
      <c r="C27" s="137"/>
      <c r="D27" s="134" t="s">
        <v>80</v>
      </c>
      <c r="E27" s="129" t="s">
        <v>80</v>
      </c>
      <c r="F27" s="129"/>
      <c r="G27" s="134"/>
      <c r="H27" s="135"/>
    </row>
    <row r="40" spans="1:8" ht="15.75" thickBot="1">
      <c r="A40" s="12" t="s">
        <v>82</v>
      </c>
      <c r="B40" s="6" t="s">
        <v>81</v>
      </c>
      <c r="C40" s="9"/>
      <c r="D40" s="6"/>
      <c r="E40" s="6" t="s">
        <v>71</v>
      </c>
      <c r="F40" s="6"/>
      <c r="G40" s="6"/>
    </row>
    <row r="41" spans="1:8" ht="21.75" thickBot="1">
      <c r="A41" s="10"/>
      <c r="B41" s="11" t="s">
        <v>82</v>
      </c>
      <c r="C41" s="11" t="s">
        <v>73</v>
      </c>
      <c r="D41" s="11" t="s">
        <v>74</v>
      </c>
      <c r="E41" s="11" t="s">
        <v>83</v>
      </c>
      <c r="F41" s="11" t="s">
        <v>84</v>
      </c>
      <c r="G41" s="11" t="s">
        <v>85</v>
      </c>
      <c r="H41" s="11" t="s">
        <v>86</v>
      </c>
    </row>
    <row r="42" spans="1:8" ht="15.75" thickBot="1">
      <c r="A42" s="18">
        <v>0</v>
      </c>
      <c r="B42" s="19" t="s">
        <v>87</v>
      </c>
      <c r="C42" s="20">
        <v>14500</v>
      </c>
      <c r="D42" s="20">
        <v>12000</v>
      </c>
      <c r="E42" s="21">
        <v>37</v>
      </c>
      <c r="F42" s="22">
        <f>D42*E42</f>
        <v>444000</v>
      </c>
      <c r="G42" s="23">
        <v>40000</v>
      </c>
      <c r="H42" s="22"/>
    </row>
    <row r="43" spans="1:8" ht="15.75" thickBot="1">
      <c r="A43" s="24">
        <v>0</v>
      </c>
      <c r="B43" s="25" t="s">
        <v>88</v>
      </c>
      <c r="C43" s="26">
        <v>34400</v>
      </c>
      <c r="D43" s="26">
        <f>C43-C42</f>
        <v>19900</v>
      </c>
      <c r="E43" s="27">
        <v>37.25</v>
      </c>
      <c r="F43" s="22">
        <f>D43*E43</f>
        <v>741275</v>
      </c>
      <c r="G43" s="28">
        <v>45000</v>
      </c>
      <c r="H43" s="29">
        <f>F43/G43</f>
        <v>16.472777777777779</v>
      </c>
    </row>
    <row r="44" spans="1:8" ht="15.75" thickBot="1">
      <c r="A44" s="30">
        <v>1</v>
      </c>
      <c r="B44" s="31"/>
      <c r="C44" s="31"/>
      <c r="D44" s="32">
        <f>C44-C40</f>
        <v>0</v>
      </c>
      <c r="E44" s="33"/>
      <c r="F44" s="34">
        <f>D44*E44</f>
        <v>0</v>
      </c>
      <c r="G44" s="35"/>
      <c r="H44" s="34" t="e">
        <f>F44/G44</f>
        <v>#DIV/0!</v>
      </c>
    </row>
    <row r="45" spans="1:8" ht="15.75" thickBot="1">
      <c r="A45" s="30">
        <v>2</v>
      </c>
      <c r="B45" s="31"/>
      <c r="C45" s="31"/>
      <c r="D45" s="32">
        <f>C45-C44</f>
        <v>0</v>
      </c>
      <c r="E45" s="33"/>
      <c r="F45" s="34">
        <f t="shared" ref="F45:F63" si="5">D45*E45</f>
        <v>0</v>
      </c>
      <c r="G45" s="35"/>
      <c r="H45" s="34" t="e">
        <f>F45/G45</f>
        <v>#DIV/0!</v>
      </c>
    </row>
    <row r="46" spans="1:8" ht="15.75" thickBot="1">
      <c r="A46" s="30">
        <v>3</v>
      </c>
      <c r="B46" s="31" t="s">
        <v>67</v>
      </c>
      <c r="C46" s="31" t="s">
        <v>67</v>
      </c>
      <c r="D46" s="32" t="e">
        <f>C46-C45</f>
        <v>#VALUE!</v>
      </c>
      <c r="E46" s="33" t="s">
        <v>67</v>
      </c>
      <c r="F46" s="34" t="e">
        <f t="shared" si="5"/>
        <v>#VALUE!</v>
      </c>
      <c r="G46" s="35"/>
      <c r="H46" s="34" t="e">
        <f t="shared" ref="H46:H63" si="6">F46/G46</f>
        <v>#VALUE!</v>
      </c>
    </row>
    <row r="47" spans="1:8" ht="15.75" thickBot="1">
      <c r="A47" s="30">
        <v>4</v>
      </c>
      <c r="B47" s="31" t="s">
        <v>67</v>
      </c>
      <c r="C47" s="31" t="s">
        <v>67</v>
      </c>
      <c r="D47" s="32" t="e">
        <f t="shared" ref="D47:D62" si="7">C47-C46</f>
        <v>#VALUE!</v>
      </c>
      <c r="E47" s="33" t="s">
        <v>67</v>
      </c>
      <c r="F47" s="34" t="e">
        <f t="shared" si="5"/>
        <v>#VALUE!</v>
      </c>
      <c r="G47" s="35"/>
      <c r="H47" s="34" t="e">
        <f t="shared" si="6"/>
        <v>#VALUE!</v>
      </c>
    </row>
    <row r="48" spans="1:8" ht="15.75" thickBot="1">
      <c r="A48" s="30">
        <v>5</v>
      </c>
      <c r="B48" s="31" t="s">
        <v>67</v>
      </c>
      <c r="C48" s="31" t="s">
        <v>67</v>
      </c>
      <c r="D48" s="32" t="e">
        <f t="shared" si="7"/>
        <v>#VALUE!</v>
      </c>
      <c r="E48" s="33" t="s">
        <v>67</v>
      </c>
      <c r="F48" s="34" t="e">
        <f t="shared" si="5"/>
        <v>#VALUE!</v>
      </c>
      <c r="G48" s="35"/>
      <c r="H48" s="34" t="e">
        <f t="shared" si="6"/>
        <v>#VALUE!</v>
      </c>
    </row>
    <row r="49" spans="1:8" ht="15.75" thickBot="1">
      <c r="A49" s="30">
        <v>6</v>
      </c>
      <c r="B49" s="31" t="s">
        <v>67</v>
      </c>
      <c r="C49" s="31" t="s">
        <v>67</v>
      </c>
      <c r="D49" s="32" t="e">
        <f t="shared" si="7"/>
        <v>#VALUE!</v>
      </c>
      <c r="E49" s="33" t="s">
        <v>67</v>
      </c>
      <c r="F49" s="34" t="e">
        <f t="shared" si="5"/>
        <v>#VALUE!</v>
      </c>
      <c r="G49" s="35"/>
      <c r="H49" s="34" t="e">
        <f t="shared" si="6"/>
        <v>#VALUE!</v>
      </c>
    </row>
    <row r="50" spans="1:8" ht="15.75" thickBot="1">
      <c r="A50" s="30">
        <v>7</v>
      </c>
      <c r="B50" s="31" t="s">
        <v>67</v>
      </c>
      <c r="C50" s="31" t="s">
        <v>67</v>
      </c>
      <c r="D50" s="32" t="e">
        <f t="shared" si="7"/>
        <v>#VALUE!</v>
      </c>
      <c r="E50" s="33" t="s">
        <v>67</v>
      </c>
      <c r="F50" s="34" t="e">
        <f t="shared" si="5"/>
        <v>#VALUE!</v>
      </c>
      <c r="G50" s="35"/>
      <c r="H50" s="34" t="e">
        <f t="shared" si="6"/>
        <v>#VALUE!</v>
      </c>
    </row>
    <row r="51" spans="1:8" ht="15.75" thickBot="1">
      <c r="A51" s="30">
        <v>8</v>
      </c>
      <c r="B51" s="31" t="s">
        <v>67</v>
      </c>
      <c r="C51" s="31" t="s">
        <v>67</v>
      </c>
      <c r="D51" s="32" t="e">
        <f t="shared" si="7"/>
        <v>#VALUE!</v>
      </c>
      <c r="E51" s="33" t="s">
        <v>67</v>
      </c>
      <c r="F51" s="34" t="e">
        <f t="shared" si="5"/>
        <v>#VALUE!</v>
      </c>
      <c r="G51" s="35"/>
      <c r="H51" s="34" t="e">
        <f t="shared" si="6"/>
        <v>#VALUE!</v>
      </c>
    </row>
    <row r="52" spans="1:8" ht="15.75" thickBot="1">
      <c r="A52" s="30">
        <v>9</v>
      </c>
      <c r="B52" s="31" t="s">
        <v>67</v>
      </c>
      <c r="C52" s="31" t="s">
        <v>67</v>
      </c>
      <c r="D52" s="32" t="e">
        <f t="shared" si="7"/>
        <v>#VALUE!</v>
      </c>
      <c r="E52" s="33" t="s">
        <v>67</v>
      </c>
      <c r="F52" s="34" t="e">
        <f t="shared" si="5"/>
        <v>#VALUE!</v>
      </c>
      <c r="G52" s="35"/>
      <c r="H52" s="34" t="e">
        <f t="shared" si="6"/>
        <v>#VALUE!</v>
      </c>
    </row>
    <row r="53" spans="1:8" ht="15.75" thickBot="1">
      <c r="A53" s="30">
        <v>10</v>
      </c>
      <c r="B53" s="31" t="s">
        <v>67</v>
      </c>
      <c r="C53" s="31" t="s">
        <v>67</v>
      </c>
      <c r="D53" s="32" t="e">
        <f t="shared" si="7"/>
        <v>#VALUE!</v>
      </c>
      <c r="E53" s="33" t="s">
        <v>67</v>
      </c>
      <c r="F53" s="34" t="e">
        <f t="shared" si="5"/>
        <v>#VALUE!</v>
      </c>
      <c r="G53" s="35"/>
      <c r="H53" s="34" t="e">
        <f t="shared" si="6"/>
        <v>#VALUE!</v>
      </c>
    </row>
    <row r="54" spans="1:8" ht="15.75" thickBot="1">
      <c r="A54" s="30">
        <v>11</v>
      </c>
      <c r="B54" s="31" t="s">
        <v>67</v>
      </c>
      <c r="C54" s="31" t="s">
        <v>67</v>
      </c>
      <c r="D54" s="32" t="e">
        <f t="shared" si="7"/>
        <v>#VALUE!</v>
      </c>
      <c r="E54" s="33" t="s">
        <v>67</v>
      </c>
      <c r="F54" s="34" t="e">
        <f t="shared" si="5"/>
        <v>#VALUE!</v>
      </c>
      <c r="G54" s="35"/>
      <c r="H54" s="34" t="e">
        <f t="shared" si="6"/>
        <v>#VALUE!</v>
      </c>
    </row>
    <row r="55" spans="1:8" ht="15.75" thickBot="1">
      <c r="A55" s="30">
        <v>12</v>
      </c>
      <c r="B55" s="31" t="s">
        <v>67</v>
      </c>
      <c r="C55" s="31" t="s">
        <v>67</v>
      </c>
      <c r="D55" s="32" t="e">
        <f t="shared" si="7"/>
        <v>#VALUE!</v>
      </c>
      <c r="E55" s="33" t="s">
        <v>67</v>
      </c>
      <c r="F55" s="34" t="e">
        <f t="shared" si="5"/>
        <v>#VALUE!</v>
      </c>
      <c r="G55" s="35"/>
      <c r="H55" s="34" t="e">
        <f t="shared" si="6"/>
        <v>#VALUE!</v>
      </c>
    </row>
    <row r="56" spans="1:8" ht="15.75" thickBot="1">
      <c r="A56" s="30">
        <v>13</v>
      </c>
      <c r="B56" s="31" t="s">
        <v>67</v>
      </c>
      <c r="C56" s="31" t="s">
        <v>67</v>
      </c>
      <c r="D56" s="32" t="e">
        <f t="shared" si="7"/>
        <v>#VALUE!</v>
      </c>
      <c r="E56" s="33" t="s">
        <v>67</v>
      </c>
      <c r="F56" s="34" t="e">
        <f t="shared" si="5"/>
        <v>#VALUE!</v>
      </c>
      <c r="G56" s="35"/>
      <c r="H56" s="34" t="e">
        <f t="shared" si="6"/>
        <v>#VALUE!</v>
      </c>
    </row>
    <row r="57" spans="1:8" ht="15.75" thickBot="1">
      <c r="A57" s="30">
        <v>14</v>
      </c>
      <c r="B57" s="31" t="s">
        <v>67</v>
      </c>
      <c r="C57" s="31" t="s">
        <v>67</v>
      </c>
      <c r="D57" s="32" t="e">
        <f t="shared" si="7"/>
        <v>#VALUE!</v>
      </c>
      <c r="E57" s="33" t="s">
        <v>67</v>
      </c>
      <c r="F57" s="34" t="e">
        <f t="shared" si="5"/>
        <v>#VALUE!</v>
      </c>
      <c r="G57" s="35"/>
      <c r="H57" s="34" t="e">
        <f t="shared" si="6"/>
        <v>#VALUE!</v>
      </c>
    </row>
    <row r="58" spans="1:8" ht="15.75" thickBot="1">
      <c r="A58" s="30">
        <v>15</v>
      </c>
      <c r="B58" s="31" t="s">
        <v>67</v>
      </c>
      <c r="C58" s="31" t="s">
        <v>67</v>
      </c>
      <c r="D58" s="32" t="e">
        <f t="shared" si="7"/>
        <v>#VALUE!</v>
      </c>
      <c r="E58" s="33" t="s">
        <v>67</v>
      </c>
      <c r="F58" s="34" t="e">
        <f t="shared" si="5"/>
        <v>#VALUE!</v>
      </c>
      <c r="G58" s="35"/>
      <c r="H58" s="34" t="e">
        <f t="shared" si="6"/>
        <v>#VALUE!</v>
      </c>
    </row>
    <row r="59" spans="1:8" ht="15.75" thickBot="1">
      <c r="A59" s="30">
        <v>16</v>
      </c>
      <c r="B59" s="31" t="s">
        <v>67</v>
      </c>
      <c r="C59" s="31" t="s">
        <v>67</v>
      </c>
      <c r="D59" s="32" t="e">
        <f t="shared" si="7"/>
        <v>#VALUE!</v>
      </c>
      <c r="E59" s="33" t="s">
        <v>67</v>
      </c>
      <c r="F59" s="34" t="e">
        <f t="shared" si="5"/>
        <v>#VALUE!</v>
      </c>
      <c r="G59" s="35"/>
      <c r="H59" s="34" t="e">
        <f t="shared" si="6"/>
        <v>#VALUE!</v>
      </c>
    </row>
    <row r="60" spans="1:8" ht="15.75" thickBot="1">
      <c r="A60" s="30">
        <v>17</v>
      </c>
      <c r="B60" s="31" t="s">
        <v>67</v>
      </c>
      <c r="C60" s="31" t="s">
        <v>67</v>
      </c>
      <c r="D60" s="32" t="e">
        <f t="shared" si="7"/>
        <v>#VALUE!</v>
      </c>
      <c r="E60" s="33" t="s">
        <v>67</v>
      </c>
      <c r="F60" s="34" t="e">
        <f t="shared" si="5"/>
        <v>#VALUE!</v>
      </c>
      <c r="G60" s="35"/>
      <c r="H60" s="34" t="e">
        <f t="shared" si="6"/>
        <v>#VALUE!</v>
      </c>
    </row>
    <row r="61" spans="1:8" ht="15.75" thickBot="1">
      <c r="A61" s="30">
        <v>18</v>
      </c>
      <c r="B61" s="31" t="s">
        <v>67</v>
      </c>
      <c r="C61" s="31" t="s">
        <v>67</v>
      </c>
      <c r="D61" s="32" t="e">
        <f t="shared" si="7"/>
        <v>#VALUE!</v>
      </c>
      <c r="E61" s="33" t="s">
        <v>67</v>
      </c>
      <c r="F61" s="34" t="e">
        <f t="shared" si="5"/>
        <v>#VALUE!</v>
      </c>
      <c r="G61" s="35"/>
      <c r="H61" s="34" t="e">
        <f t="shared" si="6"/>
        <v>#VALUE!</v>
      </c>
    </row>
    <row r="62" spans="1:8" ht="15.75" thickBot="1">
      <c r="A62" s="30">
        <v>19</v>
      </c>
      <c r="B62" s="31" t="s">
        <v>67</v>
      </c>
      <c r="C62" s="31" t="s">
        <v>67</v>
      </c>
      <c r="D62" s="32" t="e">
        <f t="shared" si="7"/>
        <v>#VALUE!</v>
      </c>
      <c r="E62" s="33" t="s">
        <v>67</v>
      </c>
      <c r="F62" s="34" t="e">
        <f t="shared" si="5"/>
        <v>#VALUE!</v>
      </c>
      <c r="G62" s="35"/>
      <c r="H62" s="34" t="e">
        <f t="shared" si="6"/>
        <v>#VALUE!</v>
      </c>
    </row>
    <row r="63" spans="1:8" ht="15.75" thickBot="1">
      <c r="A63" s="30">
        <v>20</v>
      </c>
      <c r="B63" s="31"/>
      <c r="C63" s="31"/>
      <c r="D63" s="32" t="e">
        <f>C63-C62</f>
        <v>#VALUE!</v>
      </c>
      <c r="E63" s="33"/>
      <c r="F63" s="34" t="e">
        <f t="shared" si="5"/>
        <v>#VALUE!</v>
      </c>
      <c r="G63" s="35"/>
      <c r="H63" s="34" t="e">
        <f t="shared" si="6"/>
        <v>#VALUE!</v>
      </c>
    </row>
    <row r="64" spans="1:8">
      <c r="A64" s="30" t="s">
        <v>89</v>
      </c>
      <c r="B64" s="36" t="s">
        <v>67</v>
      </c>
      <c r="C64" s="36" t="s">
        <v>67</v>
      </c>
      <c r="D64" s="32" t="e">
        <f>SUM(D44:D63)</f>
        <v>#VALUE!</v>
      </c>
      <c r="E64" s="37" t="e">
        <f>AVERAGE(E44:E62)</f>
        <v>#DIV/0!</v>
      </c>
      <c r="F64" s="34" t="e">
        <f>AVERAGE(F44:F62)</f>
        <v>#VALUE!</v>
      </c>
      <c r="G64" s="38" t="e">
        <f>AVERAGE(G44:G63)</f>
        <v>#DIV/0!</v>
      </c>
      <c r="H64" s="34" t="e">
        <f>AVERAGE(H45:H63)</f>
        <v>#DIV/0!</v>
      </c>
    </row>
  </sheetData>
  <pageMargins left="0.7" right="0.7" top="0.75" bottom="0.75" header="0.3" footer="0.3"/>
  <pageSetup paperSize="9" orientation="portrait" r:id="rId1"/>
  <headerFooter>
    <oddHeader>&amp;C4. Vandforbrug</oddHeader>
    <oddFooter>Side &amp;P af &amp;N</oddFoot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43214-058C-4468-BACB-9F6ED888018E}">
  <sheetPr>
    <tabColor rgb="FF0070C0"/>
  </sheetPr>
  <dimension ref="A1:F64"/>
  <sheetViews>
    <sheetView workbookViewId="0">
      <selection sqref="A1:B1"/>
    </sheetView>
  </sheetViews>
  <sheetFormatPr defaultRowHeight="15"/>
  <cols>
    <col min="1" max="1" width="13.7109375" customWidth="1"/>
    <col min="2" max="2" width="26.28515625" customWidth="1"/>
    <col min="3" max="3" width="11.28515625" customWidth="1"/>
    <col min="4" max="4" width="36.7109375" customWidth="1"/>
  </cols>
  <sheetData>
    <row r="1" spans="1:4" s="128" customFormat="1" ht="18">
      <c r="A1" s="81" t="s">
        <v>847</v>
      </c>
      <c r="B1" s="128" t="s">
        <v>822</v>
      </c>
    </row>
    <row r="2" spans="1:4" ht="15.75" thickBot="1">
      <c r="A2" s="95"/>
    </row>
    <row r="3" spans="1:4" s="127" customFormat="1" ht="25.9" customHeight="1" thickBot="1">
      <c r="A3" s="124" t="s">
        <v>823</v>
      </c>
      <c r="B3" s="125" t="s">
        <v>67</v>
      </c>
      <c r="C3" s="126" t="s">
        <v>68</v>
      </c>
      <c r="D3" s="125" t="s">
        <v>67</v>
      </c>
    </row>
    <row r="4" spans="1:4" ht="15.75">
      <c r="A4" s="110"/>
    </row>
    <row r="5" spans="1:4">
      <c r="A5" s="111"/>
    </row>
    <row r="6" spans="1:4" ht="24.75">
      <c r="B6" s="112" t="s">
        <v>824</v>
      </c>
    </row>
    <row r="7" spans="1:4">
      <c r="B7" s="95"/>
    </row>
    <row r="8" spans="1:4">
      <c r="B8" s="89" t="s">
        <v>825</v>
      </c>
    </row>
    <row r="9" spans="1:4">
      <c r="B9" s="111"/>
    </row>
    <row r="10" spans="1:4">
      <c r="B10" s="111" t="s">
        <v>826</v>
      </c>
    </row>
    <row r="11" spans="1:4">
      <c r="B11" s="93" t="s">
        <v>827</v>
      </c>
    </row>
    <row r="12" spans="1:4">
      <c r="B12" s="93" t="s">
        <v>828</v>
      </c>
    </row>
    <row r="13" spans="1:4">
      <c r="B13" s="93" t="s">
        <v>829</v>
      </c>
    </row>
    <row r="14" spans="1:4">
      <c r="B14" s="111"/>
    </row>
    <row r="15" spans="1:4">
      <c r="B15" s="111" t="s">
        <v>830</v>
      </c>
    </row>
    <row r="16" spans="1:4">
      <c r="B16" s="93" t="s">
        <v>831</v>
      </c>
    </row>
    <row r="17" spans="2:2">
      <c r="B17" s="93" t="s">
        <v>832</v>
      </c>
    </row>
    <row r="18" spans="2:2">
      <c r="B18" s="93" t="s">
        <v>833</v>
      </c>
    </row>
    <row r="19" spans="2:2">
      <c r="B19" s="93" t="s">
        <v>834</v>
      </c>
    </row>
    <row r="20" spans="2:2">
      <c r="B20" s="111"/>
    </row>
    <row r="21" spans="2:2">
      <c r="B21" s="111" t="s">
        <v>835</v>
      </c>
    </row>
    <row r="22" spans="2:2">
      <c r="B22" s="93" t="s">
        <v>836</v>
      </c>
    </row>
    <row r="23" spans="2:2">
      <c r="B23" s="93" t="s">
        <v>837</v>
      </c>
    </row>
    <row r="24" spans="2:2">
      <c r="B24" s="113"/>
    </row>
    <row r="25" spans="2:2">
      <c r="B25" s="89" t="s">
        <v>838</v>
      </c>
    </row>
    <row r="26" spans="2:2">
      <c r="B26" s="89"/>
    </row>
    <row r="27" spans="2:2">
      <c r="B27" s="111" t="s">
        <v>839</v>
      </c>
    </row>
    <row r="28" spans="2:2">
      <c r="B28" s="93" t="s">
        <v>840</v>
      </c>
    </row>
    <row r="29" spans="2:2">
      <c r="B29" s="93" t="s">
        <v>841</v>
      </c>
    </row>
    <row r="30" spans="2:2">
      <c r="B30" s="89"/>
    </row>
    <row r="31" spans="2:2">
      <c r="B31" s="89" t="s">
        <v>842</v>
      </c>
    </row>
    <row r="32" spans="2:2">
      <c r="B32" s="89"/>
    </row>
    <row r="33" spans="1:6">
      <c r="B33" s="111" t="s">
        <v>843</v>
      </c>
    </row>
    <row r="34" spans="1:6">
      <c r="B34" s="93" t="s">
        <v>844</v>
      </c>
    </row>
    <row r="35" spans="1:6" ht="15.75">
      <c r="A35" s="110"/>
    </row>
    <row r="36" spans="1:6" ht="15.75">
      <c r="A36" s="110"/>
    </row>
    <row r="37" spans="1:6">
      <c r="A37" s="88" t="s">
        <v>845</v>
      </c>
    </row>
    <row r="38" spans="1:6" ht="15.75">
      <c r="A38" s="110"/>
    </row>
    <row r="39" spans="1:6" ht="18.75" thickBot="1">
      <c r="A39" s="114"/>
      <c r="B39" s="115" t="s">
        <v>112</v>
      </c>
      <c r="C39" s="115" t="s">
        <v>113</v>
      </c>
      <c r="D39" s="116" t="s">
        <v>114</v>
      </c>
      <c r="E39" s="115" t="s">
        <v>125</v>
      </c>
      <c r="F39" s="115" t="s">
        <v>115</v>
      </c>
    </row>
    <row r="40" spans="1:6" ht="15.75" thickBot="1">
      <c r="A40" s="117"/>
      <c r="B40" s="118" t="s">
        <v>119</v>
      </c>
      <c r="C40" s="118" t="s">
        <v>117</v>
      </c>
      <c r="D40" s="119" t="s">
        <v>59</v>
      </c>
      <c r="E40" s="118" t="s">
        <v>123</v>
      </c>
      <c r="F40" s="118" t="s">
        <v>116</v>
      </c>
    </row>
    <row r="41" spans="1:6" ht="15.75" thickBot="1">
      <c r="A41" s="117"/>
      <c r="B41" s="118" t="s">
        <v>120</v>
      </c>
      <c r="C41" s="118" t="s">
        <v>117</v>
      </c>
      <c r="D41" s="119" t="s">
        <v>122</v>
      </c>
      <c r="E41" s="118"/>
      <c r="F41" s="118" t="s">
        <v>126</v>
      </c>
    </row>
    <row r="42" spans="1:6" ht="18.75" thickBot="1">
      <c r="A42" s="117"/>
      <c r="B42" s="118" t="s">
        <v>121</v>
      </c>
      <c r="C42" s="118" t="s">
        <v>118</v>
      </c>
      <c r="D42" s="119" t="s">
        <v>59</v>
      </c>
      <c r="E42" s="118" t="s">
        <v>124</v>
      </c>
      <c r="F42" s="118" t="s">
        <v>127</v>
      </c>
    </row>
    <row r="43" spans="1:6" ht="15.75" thickBot="1">
      <c r="A43" s="120">
        <v>1</v>
      </c>
      <c r="B43" s="121"/>
      <c r="C43" s="121" t="s">
        <v>67</v>
      </c>
      <c r="D43" s="122"/>
      <c r="E43" s="121"/>
      <c r="F43" s="121"/>
    </row>
    <row r="44" spans="1:6" ht="15.75" thickBot="1">
      <c r="A44" s="120">
        <v>2</v>
      </c>
      <c r="B44" s="121" t="s">
        <v>67</v>
      </c>
      <c r="C44" s="121" t="s">
        <v>67</v>
      </c>
      <c r="D44" s="122"/>
      <c r="E44" s="121"/>
      <c r="F44" s="121"/>
    </row>
    <row r="45" spans="1:6" ht="15.75" thickBot="1">
      <c r="A45" s="120">
        <v>3</v>
      </c>
      <c r="B45" s="121" t="s">
        <v>67</v>
      </c>
      <c r="C45" s="121" t="s">
        <v>67</v>
      </c>
      <c r="D45" s="122"/>
      <c r="E45" s="121"/>
      <c r="F45" s="121"/>
    </row>
    <row r="46" spans="1:6" ht="15.75" thickBot="1">
      <c r="A46" s="120">
        <v>4</v>
      </c>
      <c r="B46" s="121" t="s">
        <v>67</v>
      </c>
      <c r="C46" s="121" t="s">
        <v>67</v>
      </c>
      <c r="D46" s="122"/>
      <c r="E46" s="121"/>
      <c r="F46" s="121"/>
    </row>
    <row r="47" spans="1:6" ht="15.75" thickBot="1">
      <c r="A47" s="120">
        <v>5</v>
      </c>
      <c r="B47" s="121" t="s">
        <v>67</v>
      </c>
      <c r="C47" s="121" t="s">
        <v>67</v>
      </c>
      <c r="D47" s="122"/>
      <c r="E47" s="121"/>
      <c r="F47" s="121"/>
    </row>
    <row r="48" spans="1:6" ht="15.75" thickBot="1">
      <c r="A48" s="120">
        <v>6</v>
      </c>
      <c r="B48" s="121" t="s">
        <v>67</v>
      </c>
      <c r="C48" s="121" t="s">
        <v>67</v>
      </c>
      <c r="D48" s="122"/>
      <c r="E48" s="121"/>
      <c r="F48" s="121"/>
    </row>
    <row r="49" spans="1:6" ht="15.75" thickBot="1">
      <c r="A49" s="120">
        <v>7</v>
      </c>
      <c r="B49" s="121" t="s">
        <v>67</v>
      </c>
      <c r="C49" s="121" t="s">
        <v>67</v>
      </c>
      <c r="D49" s="122"/>
      <c r="E49" s="121"/>
      <c r="F49" s="121"/>
    </row>
    <row r="50" spans="1:6" ht="15.75" thickBot="1">
      <c r="A50" s="120">
        <v>8</v>
      </c>
      <c r="B50" s="121" t="s">
        <v>67</v>
      </c>
      <c r="C50" s="121" t="s">
        <v>67</v>
      </c>
      <c r="D50" s="122"/>
      <c r="E50" s="121"/>
      <c r="F50" s="121"/>
    </row>
    <row r="51" spans="1:6" ht="15.75" thickBot="1">
      <c r="A51" s="120">
        <v>9</v>
      </c>
      <c r="B51" s="121" t="s">
        <v>67</v>
      </c>
      <c r="C51" s="121" t="s">
        <v>67</v>
      </c>
      <c r="D51" s="122"/>
      <c r="E51" s="121"/>
      <c r="F51" s="121"/>
    </row>
    <row r="52" spans="1:6" ht="15.75" thickBot="1">
      <c r="A52" s="120">
        <v>10</v>
      </c>
      <c r="B52" s="121" t="s">
        <v>67</v>
      </c>
      <c r="C52" s="121" t="s">
        <v>67</v>
      </c>
      <c r="D52" s="122"/>
      <c r="E52" s="121"/>
      <c r="F52" s="121"/>
    </row>
    <row r="53" spans="1:6" ht="15.75" thickBot="1">
      <c r="A53" s="120">
        <v>11</v>
      </c>
      <c r="B53" s="121" t="s">
        <v>67</v>
      </c>
      <c r="C53" s="121" t="s">
        <v>67</v>
      </c>
      <c r="D53" s="122"/>
      <c r="E53" s="121"/>
      <c r="F53" s="121"/>
    </row>
    <row r="54" spans="1:6" ht="15.75" thickBot="1">
      <c r="A54" s="120">
        <v>12</v>
      </c>
      <c r="B54" s="121" t="s">
        <v>67</v>
      </c>
      <c r="C54" s="121" t="s">
        <v>67</v>
      </c>
      <c r="D54" s="122"/>
      <c r="E54" s="121"/>
      <c r="F54" s="121"/>
    </row>
    <row r="55" spans="1:6" ht="15.75" thickBot="1">
      <c r="A55" s="120">
        <v>13</v>
      </c>
      <c r="B55" s="121" t="s">
        <v>67</v>
      </c>
      <c r="C55" s="121" t="s">
        <v>67</v>
      </c>
      <c r="D55" s="122"/>
      <c r="E55" s="121"/>
      <c r="F55" s="121"/>
    </row>
    <row r="56" spans="1:6" ht="15.75" thickBot="1">
      <c r="A56" s="120">
        <v>14</v>
      </c>
      <c r="B56" s="121" t="s">
        <v>67</v>
      </c>
      <c r="C56" s="121" t="s">
        <v>67</v>
      </c>
      <c r="D56" s="122"/>
      <c r="E56" s="121"/>
      <c r="F56" s="121"/>
    </row>
    <row r="57" spans="1:6" ht="15.75" thickBot="1">
      <c r="A57" s="120">
        <v>15</v>
      </c>
      <c r="B57" s="121" t="s">
        <v>67</v>
      </c>
      <c r="C57" s="121" t="s">
        <v>67</v>
      </c>
      <c r="D57" s="122"/>
      <c r="E57" s="121"/>
      <c r="F57" s="121"/>
    </row>
    <row r="58" spans="1:6" ht="15.75" thickBot="1">
      <c r="A58" s="120">
        <v>16</v>
      </c>
      <c r="B58" s="121" t="s">
        <v>67</v>
      </c>
      <c r="C58" s="121" t="s">
        <v>67</v>
      </c>
      <c r="D58" s="122"/>
      <c r="E58" s="121"/>
      <c r="F58" s="121"/>
    </row>
    <row r="59" spans="1:6" ht="15.75" thickBot="1">
      <c r="A59" s="120">
        <v>17</v>
      </c>
      <c r="B59" s="121" t="s">
        <v>67</v>
      </c>
      <c r="C59" s="121" t="s">
        <v>67</v>
      </c>
      <c r="D59" s="122"/>
      <c r="E59" s="121"/>
      <c r="F59" s="121"/>
    </row>
    <row r="60" spans="1:6" ht="15.75" thickBot="1">
      <c r="A60" s="120">
        <v>18</v>
      </c>
      <c r="B60" s="121" t="s">
        <v>67</v>
      </c>
      <c r="C60" s="121" t="s">
        <v>67</v>
      </c>
      <c r="D60" s="122"/>
      <c r="E60" s="121"/>
      <c r="F60" s="121"/>
    </row>
    <row r="61" spans="1:6" ht="15.75" thickBot="1">
      <c r="A61" s="120">
        <v>19</v>
      </c>
      <c r="B61" s="121" t="s">
        <v>67</v>
      </c>
      <c r="C61" s="121" t="s">
        <v>67</v>
      </c>
      <c r="D61" s="122"/>
      <c r="E61" s="121"/>
      <c r="F61" s="121"/>
    </row>
    <row r="62" spans="1:6" ht="15.75" thickBot="1">
      <c r="A62" s="120">
        <v>20</v>
      </c>
      <c r="B62" s="121" t="s">
        <v>67</v>
      </c>
      <c r="C62" s="121" t="s">
        <v>67</v>
      </c>
      <c r="D62" s="122"/>
      <c r="E62" s="121"/>
      <c r="F62" s="121"/>
    </row>
    <row r="63" spans="1:6" ht="15.75">
      <c r="A63" s="110"/>
    </row>
    <row r="64" spans="1:6">
      <c r="A64" s="45" t="s">
        <v>846</v>
      </c>
    </row>
  </sheetData>
  <pageMargins left="0.7" right="0.7" top="0.75" bottom="0.75" header="0.3" footer="0.3"/>
  <pageSetup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D89A41-60A7-49D3-B701-8C25A500E8B5}">
  <sheetPr>
    <tabColor rgb="FF0070C0"/>
  </sheetPr>
  <dimension ref="A1:B92"/>
  <sheetViews>
    <sheetView workbookViewId="0"/>
  </sheetViews>
  <sheetFormatPr defaultRowHeight="15"/>
  <cols>
    <col min="1" max="1" width="20.28515625" customWidth="1"/>
    <col min="2" max="2" width="79.7109375" customWidth="1"/>
  </cols>
  <sheetData>
    <row r="1" spans="1:2" ht="19.5">
      <c r="A1" s="128" t="s">
        <v>924</v>
      </c>
    </row>
    <row r="2" spans="1:2" ht="15.75" thickBot="1"/>
    <row r="3" spans="1:2" ht="15.75" thickBot="1">
      <c r="A3" s="83"/>
      <c r="B3" s="84" t="s">
        <v>0</v>
      </c>
    </row>
    <row r="4" spans="1:2" ht="15.75" thickBot="1">
      <c r="A4" s="85" t="s">
        <v>746</v>
      </c>
      <c r="B4" s="86" t="s">
        <v>747</v>
      </c>
    </row>
    <row r="5" spans="1:2" ht="15.75" thickBot="1">
      <c r="A5" s="85" t="s">
        <v>97</v>
      </c>
      <c r="B5" s="86" t="s">
        <v>747</v>
      </c>
    </row>
    <row r="6" spans="1:2" ht="15.75" thickBot="1">
      <c r="A6" s="85" t="s">
        <v>72</v>
      </c>
      <c r="B6" s="86" t="s">
        <v>747</v>
      </c>
    </row>
    <row r="7" spans="1:2">
      <c r="A7" s="245" t="s">
        <v>748</v>
      </c>
      <c r="B7" s="247" t="s">
        <v>848</v>
      </c>
    </row>
    <row r="8" spans="1:2" ht="34.15" customHeight="1" thickBot="1">
      <c r="A8" s="246"/>
      <c r="B8" s="248"/>
    </row>
    <row r="9" spans="1:2">
      <c r="A9" s="49"/>
    </row>
    <row r="10" spans="1:2" ht="15.75" thickBot="1">
      <c r="A10" s="96" t="s">
        <v>763</v>
      </c>
    </row>
    <row r="11" spans="1:2" ht="16.5" customHeight="1" thickBot="1">
      <c r="A11" s="97"/>
      <c r="B11" s="98" t="s">
        <v>764</v>
      </c>
    </row>
    <row r="12" spans="1:2" ht="15.75" thickBot="1">
      <c r="A12" s="99" t="s">
        <v>765</v>
      </c>
      <c r="B12" s="100" t="s">
        <v>766</v>
      </c>
    </row>
    <row r="13" spans="1:2" ht="15.75" thickBot="1">
      <c r="A13" s="101" t="s">
        <v>767</v>
      </c>
      <c r="B13" s="102" t="s">
        <v>67</v>
      </c>
    </row>
    <row r="14" spans="1:2" ht="15.75" thickBot="1">
      <c r="A14" s="101" t="s">
        <v>768</v>
      </c>
      <c r="B14" s="102" t="s">
        <v>67</v>
      </c>
    </row>
    <row r="15" spans="1:2" ht="15.75" thickBot="1">
      <c r="A15" s="101" t="s">
        <v>769</v>
      </c>
      <c r="B15" s="102" t="s">
        <v>67</v>
      </c>
    </row>
    <row r="16" spans="1:2" ht="15.75" thickBot="1">
      <c r="A16" s="101" t="s">
        <v>770</v>
      </c>
      <c r="B16" s="102" t="s">
        <v>67</v>
      </c>
    </row>
    <row r="17" spans="1:2" ht="15.75" thickBot="1">
      <c r="A17" s="101" t="s">
        <v>771</v>
      </c>
      <c r="B17" s="102" t="s">
        <v>67</v>
      </c>
    </row>
    <row r="18" spans="1:2" ht="15.75" thickBot="1">
      <c r="A18" s="101" t="s">
        <v>772</v>
      </c>
      <c r="B18" s="102" t="s">
        <v>67</v>
      </c>
    </row>
    <row r="19" spans="1:2" ht="15.75" thickBot="1">
      <c r="A19" s="101" t="s">
        <v>773</v>
      </c>
      <c r="B19" s="102" t="s">
        <v>67</v>
      </c>
    </row>
    <row r="20" spans="1:2" ht="28.9" customHeight="1" thickBot="1">
      <c r="A20" s="103" t="s">
        <v>774</v>
      </c>
      <c r="B20" s="104" t="s">
        <v>67</v>
      </c>
    </row>
    <row r="21" spans="1:2" ht="22.15" customHeight="1" thickBot="1">
      <c r="A21" s="103" t="s">
        <v>775</v>
      </c>
      <c r="B21" s="104" t="s">
        <v>67</v>
      </c>
    </row>
    <row r="22" spans="1:2" ht="25.9" customHeight="1" thickBot="1">
      <c r="A22" s="103" t="s">
        <v>776</v>
      </c>
      <c r="B22" s="104" t="s">
        <v>67</v>
      </c>
    </row>
    <row r="23" spans="1:2" ht="22.5" customHeight="1" thickBot="1">
      <c r="A23" s="103" t="s">
        <v>777</v>
      </c>
      <c r="B23" s="104" t="s">
        <v>67</v>
      </c>
    </row>
    <row r="24" spans="1:2" ht="19.149999999999999" customHeight="1" thickBot="1">
      <c r="A24" s="103" t="s">
        <v>778</v>
      </c>
      <c r="B24" s="104" t="s">
        <v>67</v>
      </c>
    </row>
    <row r="25" spans="1:2">
      <c r="A25" s="96"/>
    </row>
    <row r="26" spans="1:2" ht="15.75" thickBot="1">
      <c r="A26" s="96" t="s">
        <v>779</v>
      </c>
    </row>
    <row r="27" spans="1:2" ht="15.75" thickBot="1">
      <c r="A27" s="97"/>
      <c r="B27" s="98"/>
    </row>
    <row r="28" spans="1:2">
      <c r="A28" s="239"/>
      <c r="B28" s="241" t="s">
        <v>67</v>
      </c>
    </row>
    <row r="29" spans="1:2" ht="15.75" thickBot="1">
      <c r="A29" s="240"/>
      <c r="B29" s="242"/>
    </row>
    <row r="30" spans="1:2">
      <c r="A30" s="239"/>
      <c r="B30" s="241" t="s">
        <v>67</v>
      </c>
    </row>
    <row r="31" spans="1:2" ht="15.75" thickBot="1">
      <c r="A31" s="240"/>
      <c r="B31" s="242"/>
    </row>
    <row r="32" spans="1:2">
      <c r="A32" s="239"/>
      <c r="B32" s="241" t="s">
        <v>67</v>
      </c>
    </row>
    <row r="33" spans="1:2" ht="15.75" thickBot="1">
      <c r="A33" s="240"/>
      <c r="B33" s="242"/>
    </row>
    <row r="34" spans="1:2">
      <c r="A34" s="239"/>
      <c r="B34" s="241" t="s">
        <v>67</v>
      </c>
    </row>
    <row r="35" spans="1:2" ht="15.75" thickBot="1">
      <c r="A35" s="240"/>
      <c r="B35" s="242"/>
    </row>
    <row r="36" spans="1:2">
      <c r="A36" s="239"/>
      <c r="B36" s="241" t="s">
        <v>67</v>
      </c>
    </row>
    <row r="37" spans="1:2" ht="15.75" thickBot="1">
      <c r="A37" s="243"/>
      <c r="B37" s="244"/>
    </row>
    <row r="38" spans="1:2">
      <c r="A38" s="96"/>
    </row>
    <row r="39" spans="1:2">
      <c r="B39" s="108" t="s">
        <v>821</v>
      </c>
    </row>
    <row r="41" spans="1:2">
      <c r="B41" s="105" t="s">
        <v>780</v>
      </c>
    </row>
    <row r="42" spans="1:2">
      <c r="B42" s="109" t="s">
        <v>781</v>
      </c>
    </row>
    <row r="43" spans="1:2">
      <c r="B43" s="109" t="s">
        <v>782</v>
      </c>
    </row>
    <row r="44" spans="1:2" ht="24">
      <c r="B44" s="109" t="s">
        <v>820</v>
      </c>
    </row>
    <row r="45" spans="1:2">
      <c r="B45" s="109" t="s">
        <v>783</v>
      </c>
    </row>
    <row r="46" spans="1:2">
      <c r="B46" s="109" t="s">
        <v>784</v>
      </c>
    </row>
    <row r="47" spans="1:2">
      <c r="B47" s="105"/>
    </row>
    <row r="48" spans="1:2">
      <c r="B48" s="105" t="s">
        <v>785</v>
      </c>
    </row>
    <row r="49" spans="2:2" ht="23.25">
      <c r="B49" s="109" t="s">
        <v>786</v>
      </c>
    </row>
    <row r="50" spans="2:2" ht="34.5">
      <c r="B50" s="109" t="s">
        <v>813</v>
      </c>
    </row>
    <row r="51" spans="2:2" ht="23.25">
      <c r="B51" s="109" t="s">
        <v>787</v>
      </c>
    </row>
    <row r="52" spans="2:2">
      <c r="B52" s="109" t="s">
        <v>788</v>
      </c>
    </row>
    <row r="53" spans="2:2">
      <c r="B53" s="105"/>
    </row>
    <row r="54" spans="2:2">
      <c r="B54" s="105" t="s">
        <v>789</v>
      </c>
    </row>
    <row r="55" spans="2:2" ht="24">
      <c r="B55" s="109" t="s">
        <v>815</v>
      </c>
    </row>
    <row r="56" spans="2:2" ht="24">
      <c r="B56" s="109" t="s">
        <v>816</v>
      </c>
    </row>
    <row r="57" spans="2:2" ht="24">
      <c r="B57" s="109" t="s">
        <v>817</v>
      </c>
    </row>
    <row r="58" spans="2:2" ht="34.5">
      <c r="B58" s="109" t="s">
        <v>818</v>
      </c>
    </row>
    <row r="59" spans="2:2" ht="24">
      <c r="B59" s="109" t="s">
        <v>819</v>
      </c>
    </row>
    <row r="60" spans="2:2" ht="23.25">
      <c r="B60" s="109" t="s">
        <v>814</v>
      </c>
    </row>
    <row r="61" spans="2:2">
      <c r="B61" s="105"/>
    </row>
    <row r="62" spans="2:2">
      <c r="B62" s="105" t="s">
        <v>790</v>
      </c>
    </row>
    <row r="63" spans="2:2">
      <c r="B63" s="106" t="s">
        <v>791</v>
      </c>
    </row>
    <row r="64" spans="2:2">
      <c r="B64" s="106" t="s">
        <v>792</v>
      </c>
    </row>
    <row r="65" spans="2:2">
      <c r="B65" s="106" t="s">
        <v>793</v>
      </c>
    </row>
    <row r="66" spans="2:2">
      <c r="B66" s="106" t="s">
        <v>794</v>
      </c>
    </row>
    <row r="67" spans="2:2">
      <c r="B67" s="106" t="s">
        <v>795</v>
      </c>
    </row>
    <row r="68" spans="2:2">
      <c r="B68" s="106" t="s">
        <v>796</v>
      </c>
    </row>
    <row r="69" spans="2:2">
      <c r="B69" s="107"/>
    </row>
    <row r="70" spans="2:2">
      <c r="B70" s="105" t="s">
        <v>797</v>
      </c>
    </row>
    <row r="71" spans="2:2">
      <c r="B71" s="106" t="s">
        <v>798</v>
      </c>
    </row>
    <row r="72" spans="2:2">
      <c r="B72" s="106" t="s">
        <v>799</v>
      </c>
    </row>
    <row r="73" spans="2:2">
      <c r="B73" s="105"/>
    </row>
    <row r="74" spans="2:2">
      <c r="B74" s="105" t="s">
        <v>800</v>
      </c>
    </row>
    <row r="75" spans="2:2">
      <c r="B75" s="106" t="s">
        <v>799</v>
      </c>
    </row>
    <row r="76" spans="2:2">
      <c r="B76" s="106" t="s">
        <v>801</v>
      </c>
    </row>
    <row r="77" spans="2:2">
      <c r="B77" s="105"/>
    </row>
    <row r="78" spans="2:2">
      <c r="B78" s="105" t="s">
        <v>802</v>
      </c>
    </row>
    <row r="79" spans="2:2">
      <c r="B79" s="106" t="s">
        <v>799</v>
      </c>
    </row>
    <row r="80" spans="2:2">
      <c r="B80" s="106" t="s">
        <v>803</v>
      </c>
    </row>
    <row r="81" spans="1:2">
      <c r="B81" s="105"/>
    </row>
    <row r="82" spans="1:2">
      <c r="B82" s="105" t="s">
        <v>804</v>
      </c>
    </row>
    <row r="83" spans="1:2">
      <c r="B83" s="106" t="s">
        <v>805</v>
      </c>
    </row>
    <row r="84" spans="1:2">
      <c r="B84" s="106" t="s">
        <v>806</v>
      </c>
    </row>
    <row r="85" spans="1:2">
      <c r="B85" s="105"/>
    </row>
    <row r="86" spans="1:2">
      <c r="B86" s="105" t="s">
        <v>807</v>
      </c>
    </row>
    <row r="87" spans="1:2">
      <c r="B87" s="106" t="s">
        <v>808</v>
      </c>
    </row>
    <row r="88" spans="1:2">
      <c r="B88" s="106" t="s">
        <v>809</v>
      </c>
    </row>
    <row r="89" spans="1:2">
      <c r="B89" s="106" t="s">
        <v>810</v>
      </c>
    </row>
    <row r="90" spans="1:2">
      <c r="B90" s="106" t="s">
        <v>811</v>
      </c>
    </row>
    <row r="91" spans="1:2">
      <c r="B91" s="106" t="s">
        <v>812</v>
      </c>
    </row>
    <row r="92" spans="1:2">
      <c r="A92" s="88"/>
    </row>
  </sheetData>
  <mergeCells count="12">
    <mergeCell ref="A7:A8"/>
    <mergeCell ref="B7:B8"/>
    <mergeCell ref="A28:A29"/>
    <mergeCell ref="B28:B29"/>
    <mergeCell ref="A30:A31"/>
    <mergeCell ref="B30:B31"/>
    <mergeCell ref="A32:A33"/>
    <mergeCell ref="B32:B33"/>
    <mergeCell ref="A34:A35"/>
    <mergeCell ref="B34:B35"/>
    <mergeCell ref="A36:A37"/>
    <mergeCell ref="B36:B37"/>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sheetPr>
  <dimension ref="A1:F26"/>
  <sheetViews>
    <sheetView view="pageLayout" zoomScaleNormal="100" workbookViewId="0"/>
  </sheetViews>
  <sheetFormatPr defaultRowHeight="15"/>
  <cols>
    <col min="2" max="2" width="11.7109375" customWidth="1"/>
    <col min="3" max="3" width="15.7109375" customWidth="1"/>
    <col min="4" max="4" width="15.42578125" customWidth="1"/>
    <col min="5" max="5" width="11" customWidth="1"/>
  </cols>
  <sheetData>
    <row r="1" spans="1:6" ht="18">
      <c r="A1" s="128" t="s">
        <v>923</v>
      </c>
    </row>
    <row r="3" spans="1:6">
      <c r="A3" s="12" t="s">
        <v>90</v>
      </c>
      <c r="B3" s="7" t="s">
        <v>94</v>
      </c>
      <c r="C3" s="39">
        <v>40909</v>
      </c>
      <c r="D3" s="6"/>
      <c r="F3" s="6"/>
    </row>
    <row r="4" spans="1:6" ht="18">
      <c r="A4" s="133"/>
      <c r="B4" s="133" t="s">
        <v>72</v>
      </c>
      <c r="C4" s="133" t="s">
        <v>91</v>
      </c>
      <c r="D4" s="133" t="s">
        <v>92</v>
      </c>
      <c r="E4" s="133" t="s">
        <v>75</v>
      </c>
      <c r="F4" s="133" t="s">
        <v>93</v>
      </c>
    </row>
    <row r="5" spans="1:6">
      <c r="A5" s="13">
        <v>0</v>
      </c>
      <c r="B5" s="14">
        <v>40909</v>
      </c>
      <c r="C5" s="15">
        <v>12000</v>
      </c>
      <c r="D5" s="15">
        <v>155000</v>
      </c>
      <c r="E5" s="15">
        <v>30</v>
      </c>
      <c r="F5" s="40">
        <f>C5/D5</f>
        <v>7.7419354838709681E-2</v>
      </c>
    </row>
    <row r="6" spans="1:6">
      <c r="A6" s="13">
        <v>0</v>
      </c>
      <c r="B6" s="14">
        <v>40969</v>
      </c>
      <c r="C6" s="15">
        <v>15000</v>
      </c>
      <c r="D6" s="15">
        <v>300000</v>
      </c>
      <c r="E6" s="15">
        <f>B6-B5</f>
        <v>60</v>
      </c>
      <c r="F6" s="40">
        <f>C6/D6</f>
        <v>0.05</v>
      </c>
    </row>
    <row r="7" spans="1:6">
      <c r="A7" s="17">
        <v>1</v>
      </c>
      <c r="B7" s="47"/>
      <c r="C7" s="46"/>
      <c r="D7" s="131"/>
      <c r="E7" s="129">
        <f>B7-C3</f>
        <v>-40909</v>
      </c>
      <c r="F7" s="130" t="e">
        <f>C7/D7</f>
        <v>#DIV/0!</v>
      </c>
    </row>
    <row r="8" spans="1:6">
      <c r="A8" s="17">
        <v>2</v>
      </c>
      <c r="B8" s="47"/>
      <c r="C8" s="46"/>
      <c r="D8" s="131"/>
      <c r="E8" s="129">
        <f>B8-B7</f>
        <v>0</v>
      </c>
      <c r="F8" s="130" t="e">
        <f t="shared" ref="F8:F25" si="0">C8/D8</f>
        <v>#DIV/0!</v>
      </c>
    </row>
    <row r="9" spans="1:6">
      <c r="A9" s="17">
        <v>3</v>
      </c>
      <c r="B9" s="47" t="s">
        <v>67</v>
      </c>
      <c r="C9" s="46" t="s">
        <v>67</v>
      </c>
      <c r="D9" s="131"/>
      <c r="E9" s="129" t="e">
        <f t="shared" ref="E9:E25" si="1">B9-B8</f>
        <v>#VALUE!</v>
      </c>
      <c r="F9" s="130" t="e">
        <f t="shared" si="0"/>
        <v>#VALUE!</v>
      </c>
    </row>
    <row r="10" spans="1:6">
      <c r="A10" s="17">
        <v>4</v>
      </c>
      <c r="B10" s="47" t="s">
        <v>67</v>
      </c>
      <c r="C10" s="46" t="s">
        <v>67</v>
      </c>
      <c r="D10" s="131"/>
      <c r="E10" s="129" t="e">
        <f t="shared" si="1"/>
        <v>#VALUE!</v>
      </c>
      <c r="F10" s="130" t="e">
        <f t="shared" si="0"/>
        <v>#VALUE!</v>
      </c>
    </row>
    <row r="11" spans="1:6">
      <c r="A11" s="17">
        <v>5</v>
      </c>
      <c r="B11" s="47" t="s">
        <v>67</v>
      </c>
      <c r="C11" s="46" t="s">
        <v>67</v>
      </c>
      <c r="D11" s="131"/>
      <c r="E11" s="129" t="e">
        <f t="shared" si="1"/>
        <v>#VALUE!</v>
      </c>
      <c r="F11" s="130" t="e">
        <f t="shared" si="0"/>
        <v>#VALUE!</v>
      </c>
    </row>
    <row r="12" spans="1:6">
      <c r="A12" s="17">
        <v>6</v>
      </c>
      <c r="B12" s="47" t="s">
        <v>67</v>
      </c>
      <c r="C12" s="46" t="s">
        <v>67</v>
      </c>
      <c r="D12" s="131"/>
      <c r="E12" s="129" t="e">
        <f t="shared" si="1"/>
        <v>#VALUE!</v>
      </c>
      <c r="F12" s="130" t="e">
        <f t="shared" si="0"/>
        <v>#VALUE!</v>
      </c>
    </row>
    <row r="13" spans="1:6">
      <c r="A13" s="17">
        <v>7</v>
      </c>
      <c r="B13" s="47" t="s">
        <v>67</v>
      </c>
      <c r="C13" s="46" t="s">
        <v>67</v>
      </c>
      <c r="D13" s="131"/>
      <c r="E13" s="129" t="e">
        <f t="shared" si="1"/>
        <v>#VALUE!</v>
      </c>
      <c r="F13" s="130" t="e">
        <f t="shared" si="0"/>
        <v>#VALUE!</v>
      </c>
    </row>
    <row r="14" spans="1:6">
      <c r="A14" s="17">
        <v>8</v>
      </c>
      <c r="B14" s="47" t="s">
        <v>67</v>
      </c>
      <c r="C14" s="46" t="s">
        <v>67</v>
      </c>
      <c r="D14" s="131"/>
      <c r="E14" s="129" t="e">
        <f t="shared" si="1"/>
        <v>#VALUE!</v>
      </c>
      <c r="F14" s="130" t="e">
        <f t="shared" si="0"/>
        <v>#VALUE!</v>
      </c>
    </row>
    <row r="15" spans="1:6">
      <c r="A15" s="17">
        <v>9</v>
      </c>
      <c r="B15" s="47" t="s">
        <v>67</v>
      </c>
      <c r="C15" s="46" t="s">
        <v>67</v>
      </c>
      <c r="D15" s="131"/>
      <c r="E15" s="129" t="e">
        <f t="shared" si="1"/>
        <v>#VALUE!</v>
      </c>
      <c r="F15" s="130" t="e">
        <f t="shared" si="0"/>
        <v>#VALUE!</v>
      </c>
    </row>
    <row r="16" spans="1:6">
      <c r="A16" s="17">
        <v>10</v>
      </c>
      <c r="B16" s="47" t="s">
        <v>67</v>
      </c>
      <c r="C16" s="46" t="s">
        <v>67</v>
      </c>
      <c r="D16" s="131"/>
      <c r="E16" s="129" t="e">
        <f t="shared" si="1"/>
        <v>#VALUE!</v>
      </c>
      <c r="F16" s="130" t="e">
        <f t="shared" si="0"/>
        <v>#VALUE!</v>
      </c>
    </row>
    <row r="17" spans="1:6">
      <c r="A17" s="17">
        <v>11</v>
      </c>
      <c r="B17" s="47" t="s">
        <v>67</v>
      </c>
      <c r="C17" s="46" t="s">
        <v>67</v>
      </c>
      <c r="D17" s="131"/>
      <c r="E17" s="129" t="e">
        <f t="shared" si="1"/>
        <v>#VALUE!</v>
      </c>
      <c r="F17" s="130" t="e">
        <f t="shared" si="0"/>
        <v>#VALUE!</v>
      </c>
    </row>
    <row r="18" spans="1:6">
      <c r="A18" s="17">
        <v>13</v>
      </c>
      <c r="B18" s="47" t="s">
        <v>67</v>
      </c>
      <c r="C18" s="46" t="s">
        <v>67</v>
      </c>
      <c r="D18" s="131"/>
      <c r="E18" s="129" t="e">
        <f t="shared" si="1"/>
        <v>#VALUE!</v>
      </c>
      <c r="F18" s="130" t="e">
        <f t="shared" si="0"/>
        <v>#VALUE!</v>
      </c>
    </row>
    <row r="19" spans="1:6">
      <c r="A19" s="17">
        <v>14</v>
      </c>
      <c r="B19" s="47" t="s">
        <v>67</v>
      </c>
      <c r="C19" s="46" t="s">
        <v>67</v>
      </c>
      <c r="D19" s="131"/>
      <c r="E19" s="129" t="e">
        <f t="shared" si="1"/>
        <v>#VALUE!</v>
      </c>
      <c r="F19" s="130" t="e">
        <f t="shared" si="0"/>
        <v>#VALUE!</v>
      </c>
    </row>
    <row r="20" spans="1:6">
      <c r="A20" s="17">
        <v>15</v>
      </c>
      <c r="B20" s="47" t="s">
        <v>67</v>
      </c>
      <c r="C20" s="46" t="s">
        <v>67</v>
      </c>
      <c r="D20" s="131"/>
      <c r="E20" s="129" t="e">
        <f t="shared" si="1"/>
        <v>#VALUE!</v>
      </c>
      <c r="F20" s="130" t="e">
        <f t="shared" si="0"/>
        <v>#VALUE!</v>
      </c>
    </row>
    <row r="21" spans="1:6">
      <c r="A21" s="17">
        <v>16</v>
      </c>
      <c r="B21" s="47" t="s">
        <v>67</v>
      </c>
      <c r="C21" s="46" t="s">
        <v>67</v>
      </c>
      <c r="D21" s="131"/>
      <c r="E21" s="129" t="e">
        <f t="shared" si="1"/>
        <v>#VALUE!</v>
      </c>
      <c r="F21" s="130" t="e">
        <f t="shared" si="0"/>
        <v>#VALUE!</v>
      </c>
    </row>
    <row r="22" spans="1:6">
      <c r="A22" s="17">
        <v>17</v>
      </c>
      <c r="B22" s="47" t="s">
        <v>67</v>
      </c>
      <c r="C22" s="46" t="s">
        <v>67</v>
      </c>
      <c r="D22" s="131"/>
      <c r="E22" s="129" t="e">
        <f t="shared" si="1"/>
        <v>#VALUE!</v>
      </c>
      <c r="F22" s="130" t="e">
        <f t="shared" si="0"/>
        <v>#VALUE!</v>
      </c>
    </row>
    <row r="23" spans="1:6">
      <c r="A23" s="17">
        <v>18</v>
      </c>
      <c r="B23" s="47" t="s">
        <v>67</v>
      </c>
      <c r="C23" s="46" t="s">
        <v>67</v>
      </c>
      <c r="D23" s="131"/>
      <c r="E23" s="129" t="e">
        <f t="shared" si="1"/>
        <v>#VALUE!</v>
      </c>
      <c r="F23" s="130" t="e">
        <f t="shared" si="0"/>
        <v>#VALUE!</v>
      </c>
    </row>
    <row r="24" spans="1:6">
      <c r="A24" s="17">
        <v>19</v>
      </c>
      <c r="B24" s="47" t="s">
        <v>67</v>
      </c>
      <c r="C24" s="46" t="s">
        <v>67</v>
      </c>
      <c r="D24" s="131"/>
      <c r="E24" s="129" t="e">
        <f t="shared" si="1"/>
        <v>#VALUE!</v>
      </c>
      <c r="F24" s="130" t="e">
        <f t="shared" si="0"/>
        <v>#VALUE!</v>
      </c>
    </row>
    <row r="25" spans="1:6">
      <c r="A25" s="17">
        <v>20</v>
      </c>
      <c r="B25" s="47" t="s">
        <v>67</v>
      </c>
      <c r="C25" s="46" t="s">
        <v>67</v>
      </c>
      <c r="D25" s="131"/>
      <c r="E25" s="129" t="e">
        <f t="shared" si="1"/>
        <v>#VALUE!</v>
      </c>
      <c r="F25" s="130" t="e">
        <f t="shared" si="0"/>
        <v>#VALUE!</v>
      </c>
    </row>
    <row r="26" spans="1:6">
      <c r="A26" s="17"/>
      <c r="B26" s="47"/>
      <c r="C26" s="46"/>
      <c r="D26" s="131"/>
      <c r="E26" s="129"/>
      <c r="F26" s="129"/>
    </row>
  </sheetData>
  <pageMargins left="0.7" right="0.7" top="0.75" bottom="0.75" header="0.3" footer="0.3"/>
  <pageSetup paperSize="9" orientation="portrait" r:id="rId1"/>
  <headerFooter>
    <oddHeader>&amp;C8. Økologiprocent</oddHeader>
    <oddFooter>Side &amp;P af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12</vt:i4>
      </vt:variant>
    </vt:vector>
  </HeadingPairs>
  <TitlesOfParts>
    <vt:vector size="12" baseType="lpstr">
      <vt:lpstr>A. Virksomhedsdata</vt:lpstr>
      <vt:lpstr>B. Kriterier</vt:lpstr>
      <vt:lpstr>C. Ansøgning</vt:lpstr>
      <vt:lpstr>D. Introduktion</vt:lpstr>
      <vt:lpstr>1.2 Miljøprocedure</vt:lpstr>
      <vt:lpstr>4.Vandforbrug</vt:lpstr>
      <vt:lpstr>5.7 Rengøring</vt:lpstr>
      <vt:lpstr>6.1 Affaldsplan</vt:lpstr>
      <vt:lpstr>8. Økologiprocent</vt:lpstr>
      <vt:lpstr>9.2 Madspildsprocedure</vt:lpstr>
      <vt:lpstr>12.1 Grøn indkøbspolitik </vt:lpstr>
      <vt:lpstr>Ark1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Mikal Holt Jensen</dc:creator>
  <cp:lastModifiedBy>Line Gourvan Romme Hansen</cp:lastModifiedBy>
  <cp:lastPrinted>2015-10-23T13:18:11Z</cp:lastPrinted>
  <dcterms:created xsi:type="dcterms:W3CDTF">2011-09-26T07:33:02Z</dcterms:created>
  <dcterms:modified xsi:type="dcterms:W3CDTF">2026-01-06T08:12:55Z</dcterms:modified>
</cp:coreProperties>
</file>