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L:\Politik og Konkurrencer\3. Green Key\3.2.1. År\2023\Green Restaurant\Kriterier og ansøgningsskema\"/>
    </mc:Choice>
  </mc:AlternateContent>
  <xr:revisionPtr revIDLastSave="0" documentId="13_ncr:1_{20467C4C-FBAD-4CA2-9C74-CF905B0C158B}" xr6:coauthVersionLast="47" xr6:coauthVersionMax="47" xr10:uidLastSave="{00000000-0000-0000-0000-000000000000}"/>
  <bookViews>
    <workbookView xWindow="-108" yWindow="-108" windowWidth="23256" windowHeight="12576" tabRatio="762" activeTab="2" xr2:uid="{00000000-000D-0000-FFFF-FFFF00000000}"/>
  </bookViews>
  <sheets>
    <sheet name="A. Virksomhedsdata" sheetId="1" r:id="rId1"/>
    <sheet name="B. Kriterier" sheetId="12" r:id="rId2"/>
    <sheet name="C. Ansøgning" sheetId="11" r:id="rId3"/>
    <sheet name="D. Introduktion" sheetId="8" r:id="rId4"/>
    <sheet name="1.2 Miljøprocedure" sheetId="13" r:id="rId5"/>
    <sheet name="4.Vandforbrug" sheetId="4" r:id="rId6"/>
    <sheet name="5.7 Rengøring" sheetId="16" r:id="rId7"/>
    <sheet name="6.1 Affaldsplan" sheetId="15" r:id="rId8"/>
    <sheet name="8. Økologiprocent" sheetId="7" r:id="rId9"/>
    <sheet name="9.2 Madspildsprocedure" sheetId="14" r:id="rId10"/>
    <sheet name="12.1 Grøn indkøbspolitik " sheetId="17" r:id="rId11"/>
    <sheet name="Ark1" sheetId="18" r:id="rId12"/>
  </sheets>
  <definedNames>
    <definedName name="_xlnm._FilterDatabase" localSheetId="2" hidden="1">'C. Ansøgning'!$A$1:$K$228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8" i="11" l="1"/>
  <c r="H50" i="11"/>
  <c r="H63" i="11"/>
  <c r="H66" i="11"/>
  <c r="H65" i="11"/>
  <c r="H86" i="11"/>
  <c r="H111" i="11"/>
  <c r="H118" i="11"/>
  <c r="H120" i="11"/>
  <c r="H122" i="11"/>
  <c r="H124" i="11"/>
  <c r="H183" i="11"/>
  <c r="H182" i="11"/>
  <c r="H169" i="11"/>
  <c r="H187" i="11"/>
  <c r="H163" i="11"/>
  <c r="H158" i="11"/>
  <c r="H134" i="11"/>
  <c r="H119" i="11"/>
  <c r="H115" i="11"/>
  <c r="H92" i="11"/>
  <c r="H87" i="11"/>
  <c r="H49" i="11"/>
  <c r="H85" i="11"/>
  <c r="H84" i="11"/>
  <c r="H90" i="11"/>
  <c r="H109" i="11"/>
  <c r="H113" i="11"/>
  <c r="H117" i="11"/>
  <c r="H116" i="11"/>
  <c r="H135" i="11"/>
  <c r="H140" i="11"/>
  <c r="H157" i="11"/>
  <c r="H159" i="11"/>
  <c r="H162" i="11"/>
  <c r="H161" i="11"/>
  <c r="H181" i="11"/>
  <c r="H203" i="11"/>
  <c r="H208" i="11"/>
  <c r="H207" i="11"/>
  <c r="H205" i="11"/>
  <c r="H202" i="11"/>
  <c r="H201" i="11"/>
  <c r="H193" i="11"/>
  <c r="H192" i="11"/>
  <c r="H191" i="11"/>
  <c r="H190" i="11"/>
  <c r="H189" i="11"/>
  <c r="H188" i="11"/>
  <c r="H180" i="11"/>
  <c r="H168" i="11"/>
  <c r="H167" i="11"/>
  <c r="H166" i="11"/>
  <c r="H160" i="11"/>
  <c r="H144" i="11"/>
  <c r="H143" i="11"/>
  <c r="H142" i="11"/>
  <c r="H141" i="11"/>
  <c r="H139" i="11"/>
  <c r="H138" i="11"/>
  <c r="H137" i="11"/>
  <c r="H136" i="11"/>
  <c r="H133" i="11"/>
  <c r="H123" i="11"/>
  <c r="H114" i="11"/>
  <c r="H112" i="11"/>
  <c r="H110" i="11"/>
  <c r="H91" i="11"/>
  <c r="H89" i="11"/>
  <c r="H88" i="11"/>
  <c r="H64" i="11"/>
  <c r="H47" i="11"/>
  <c r="H46" i="11"/>
  <c r="H45" i="11"/>
  <c r="H44" i="11"/>
  <c r="H29" i="11"/>
  <c r="H28" i="11"/>
  <c r="H26" i="11"/>
  <c r="H25" i="11"/>
  <c r="H30" i="11"/>
  <c r="H27" i="11"/>
  <c r="H24" i="11"/>
  <c r="H18" i="11"/>
  <c r="H17" i="11"/>
  <c r="H16" i="11"/>
  <c r="G208" i="11" l="1"/>
  <c r="G207" i="11"/>
  <c r="G206" i="11"/>
  <c r="G205" i="11"/>
  <c r="G204" i="11"/>
  <c r="G203" i="11"/>
  <c r="G202" i="11"/>
  <c r="G201" i="11"/>
  <c r="G193" i="11"/>
  <c r="G192" i="11"/>
  <c r="G191" i="11"/>
  <c r="G190" i="11"/>
  <c r="G189" i="11"/>
  <c r="G188" i="11"/>
  <c r="G187" i="11"/>
  <c r="G183" i="11"/>
  <c r="G182" i="11"/>
  <c r="G181" i="11"/>
  <c r="G180" i="11"/>
  <c r="G169" i="11"/>
  <c r="G168" i="11"/>
  <c r="G167" i="11"/>
  <c r="G166" i="11"/>
  <c r="G165" i="11"/>
  <c r="G163" i="11"/>
  <c r="G162" i="11"/>
  <c r="G161" i="11"/>
  <c r="G160" i="11"/>
  <c r="G159" i="11"/>
  <c r="G158" i="11"/>
  <c r="G157" i="11"/>
  <c r="G144" i="11"/>
  <c r="G143" i="11"/>
  <c r="G142" i="11"/>
  <c r="G141" i="11"/>
  <c r="G140" i="11"/>
  <c r="G139" i="11"/>
  <c r="G138" i="11"/>
  <c r="G137" i="11"/>
  <c r="G136" i="11"/>
  <c r="G135" i="11"/>
  <c r="G134" i="11"/>
  <c r="G133" i="11"/>
  <c r="G124" i="11"/>
  <c r="G123" i="11"/>
  <c r="G122" i="11"/>
  <c r="G121" i="11"/>
  <c r="G120" i="11"/>
  <c r="G119" i="11"/>
  <c r="G118" i="11"/>
  <c r="G117" i="11"/>
  <c r="G116" i="11"/>
  <c r="G115" i="11"/>
  <c r="G114" i="11"/>
  <c r="G113" i="11"/>
  <c r="G112" i="11"/>
  <c r="G111" i="11"/>
  <c r="G110" i="11"/>
  <c r="G109" i="11"/>
  <c r="G92" i="11"/>
  <c r="G91" i="11"/>
  <c r="G90" i="11"/>
  <c r="G89" i="11"/>
  <c r="G88" i="11"/>
  <c r="G87" i="11"/>
  <c r="G86" i="11"/>
  <c r="G85" i="11"/>
  <c r="G84" i="11"/>
  <c r="G66" i="11"/>
  <c r="G65" i="11"/>
  <c r="G64" i="11"/>
  <c r="G63" i="11"/>
  <c r="G50" i="11"/>
  <c r="G49" i="11"/>
  <c r="G48" i="11"/>
  <c r="G47" i="11"/>
  <c r="G46" i="11"/>
  <c r="G45" i="11"/>
  <c r="G44" i="11"/>
  <c r="G30" i="11"/>
  <c r="G29" i="11"/>
  <c r="G28" i="11"/>
  <c r="G27" i="11"/>
  <c r="G26" i="11"/>
  <c r="G25" i="11"/>
  <c r="G24" i="11"/>
  <c r="G18" i="11"/>
  <c r="G17" i="11"/>
  <c r="G16" i="11"/>
  <c r="H228" i="11"/>
  <c r="I228" i="11"/>
  <c r="J228" i="11"/>
  <c r="B228" i="11"/>
  <c r="H227" i="11"/>
  <c r="I227" i="11"/>
  <c r="J227" i="11"/>
  <c r="B227" i="11"/>
  <c r="J226" i="11"/>
  <c r="B226" i="11"/>
  <c r="B225" i="11"/>
  <c r="C225" i="11"/>
  <c r="D225" i="11"/>
  <c r="E225" i="11"/>
  <c r="F225" i="11"/>
  <c r="J225" i="11"/>
  <c r="A225" i="11"/>
  <c r="B224" i="11"/>
  <c r="C224" i="11"/>
  <c r="D224" i="11"/>
  <c r="E224" i="11"/>
  <c r="F224" i="11"/>
  <c r="J224" i="11"/>
  <c r="A224" i="11"/>
  <c r="B223" i="11"/>
  <c r="C223" i="11"/>
  <c r="D223" i="11"/>
  <c r="E223" i="11"/>
  <c r="F223" i="11"/>
  <c r="J223" i="11"/>
  <c r="A223" i="11"/>
  <c r="B222" i="11"/>
  <c r="C222" i="11"/>
  <c r="D222" i="11"/>
  <c r="E222" i="11"/>
  <c r="F222" i="11"/>
  <c r="J222" i="11"/>
  <c r="A222" i="11"/>
  <c r="B221" i="11"/>
  <c r="C221" i="11"/>
  <c r="D221" i="11"/>
  <c r="E221" i="11"/>
  <c r="F221" i="11"/>
  <c r="J221" i="11"/>
  <c r="A221" i="11"/>
  <c r="B220" i="11"/>
  <c r="C220" i="11"/>
  <c r="D220" i="11"/>
  <c r="E220" i="11"/>
  <c r="F220" i="11"/>
  <c r="J220" i="11"/>
  <c r="A220" i="11"/>
  <c r="B219" i="11"/>
  <c r="C219" i="11"/>
  <c r="D219" i="11"/>
  <c r="E219" i="11"/>
  <c r="F219" i="11"/>
  <c r="J219" i="11"/>
  <c r="A219" i="11"/>
  <c r="B218" i="11"/>
  <c r="C218" i="11"/>
  <c r="D218" i="11"/>
  <c r="E218" i="11"/>
  <c r="F218" i="11"/>
  <c r="J218" i="11"/>
  <c r="A218" i="11"/>
  <c r="B217" i="11"/>
  <c r="C217" i="11"/>
  <c r="D217" i="11"/>
  <c r="E217" i="11"/>
  <c r="F217" i="11"/>
  <c r="J217" i="11"/>
  <c r="A217" i="11"/>
  <c r="B216" i="11"/>
  <c r="C216" i="11"/>
  <c r="D216" i="11"/>
  <c r="E216" i="11"/>
  <c r="F216" i="11"/>
  <c r="J216" i="11"/>
  <c r="A216" i="11"/>
  <c r="J215" i="11"/>
  <c r="B215" i="11"/>
  <c r="C215" i="11"/>
  <c r="D215" i="11"/>
  <c r="E215" i="11"/>
  <c r="F215" i="11"/>
  <c r="A215" i="11"/>
  <c r="H170" i="11"/>
  <c r="H223" i="11" s="1"/>
  <c r="H145" i="11"/>
  <c r="H222" i="11" s="1"/>
  <c r="H67" i="11"/>
  <c r="H219" i="11" s="1"/>
  <c r="H8" i="11"/>
  <c r="H215" i="11" s="1"/>
  <c r="G125" i="11" l="1"/>
  <c r="G221" i="11" s="1"/>
  <c r="G67" i="11"/>
  <c r="G219" i="11" s="1"/>
  <c r="G170" i="11"/>
  <c r="G223" i="11" s="1"/>
  <c r="G145" i="11"/>
  <c r="G8" i="11"/>
  <c r="G215" i="11" s="1"/>
  <c r="B97" i="11"/>
  <c r="F186" i="11"/>
  <c r="E186" i="11"/>
  <c r="D186" i="11"/>
  <c r="D107" i="11"/>
  <c r="D105" i="11"/>
  <c r="D103" i="11"/>
  <c r="D102" i="11"/>
  <c r="D101" i="11"/>
  <c r="D98" i="11"/>
  <c r="D97" i="11"/>
  <c r="D95" i="11"/>
  <c r="F83" i="11"/>
  <c r="E83" i="11"/>
  <c r="D83" i="11"/>
  <c r="D82" i="11"/>
  <c r="D81" i="11"/>
  <c r="D80" i="11"/>
  <c r="D79" i="11"/>
  <c r="F62" i="11"/>
  <c r="E62" i="11"/>
  <c r="D57" i="11"/>
  <c r="D55" i="11"/>
  <c r="D54" i="11"/>
  <c r="D53" i="11"/>
  <c r="D42" i="11"/>
  <c r="D41" i="11"/>
  <c r="D40" i="11"/>
  <c r="D39" i="11"/>
  <c r="D33" i="11"/>
  <c r="D178" i="11"/>
  <c r="D177" i="11"/>
  <c r="D176" i="11"/>
  <c r="D173" i="11"/>
  <c r="D130" i="11"/>
  <c r="D131" i="11" s="1"/>
  <c r="D129" i="11"/>
  <c r="H194" i="11"/>
  <c r="H225" i="11" s="1"/>
  <c r="H184" i="11"/>
  <c r="H224" i="11" s="1"/>
  <c r="G184" i="11"/>
  <c r="G224" i="11" s="1"/>
  <c r="H125" i="11"/>
  <c r="H221" i="11" s="1"/>
  <c r="H93" i="11"/>
  <c r="H220" i="11" s="1"/>
  <c r="H51" i="11"/>
  <c r="H218" i="11" s="1"/>
  <c r="H31" i="11"/>
  <c r="H217" i="11" s="1"/>
  <c r="G19" i="11"/>
  <c r="G216" i="11" s="1"/>
  <c r="H19" i="11"/>
  <c r="G194" i="11"/>
  <c r="G93" i="11"/>
  <c r="G220" i="11" s="1"/>
  <c r="G51" i="11"/>
  <c r="G218" i="11" s="1"/>
  <c r="G31" i="11"/>
  <c r="G217" i="11" s="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216" i="11" l="1"/>
  <c r="H209" i="11"/>
  <c r="H226" i="11" s="1"/>
  <c r="G225" i="11"/>
  <c r="G209" i="11"/>
  <c r="G226" i="11" s="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I145" i="11"/>
  <c r="I222" i="11" s="1"/>
  <c r="G222" i="11"/>
  <c r="I93" i="11"/>
  <c r="I220" i="11" s="1"/>
  <c r="I67" i="11"/>
  <c r="I219" i="11" s="1"/>
  <c r="I170" i="11"/>
  <c r="I223" i="11" s="1"/>
  <c r="I184" i="11"/>
  <c r="I224" i="11" s="1"/>
  <c r="G25" i="4"/>
  <c r="H25" i="4" s="1"/>
  <c r="G13" i="4"/>
  <c r="H13" i="4" s="1"/>
  <c r="F23" i="4"/>
  <c r="G10" i="4"/>
  <c r="H10" i="4" s="1"/>
  <c r="G14" i="4"/>
  <c r="H14" i="4" s="1"/>
  <c r="F21" i="4"/>
  <c r="F20" i="4"/>
  <c r="F17" i="4"/>
  <c r="F44" i="4"/>
  <c r="I31" i="11"/>
  <c r="I217" i="11" s="1"/>
  <c r="I51" i="11"/>
  <c r="I218" i="11" s="1"/>
  <c r="I8" i="11"/>
  <c r="I215" i="11" s="1"/>
  <c r="I194" i="11"/>
  <c r="I225" i="11" s="1"/>
  <c r="I125" i="11"/>
  <c r="I221" i="11" s="1"/>
  <c r="I19" i="11"/>
  <c r="I216" i="11" s="1"/>
  <c r="G210" i="11" l="1"/>
  <c r="G227" i="11" s="1"/>
  <c r="F64" i="4"/>
  <c r="H44" i="4"/>
  <c r="I209" i="11"/>
  <c r="I226" i="11" s="1"/>
  <c r="G211" i="11" l="1"/>
  <c r="G228" i="11" s="1"/>
</calcChain>
</file>

<file path=xl/sharedStrings.xml><?xml version="1.0" encoding="utf-8"?>
<sst xmlns="http://schemas.openxmlformats.org/spreadsheetml/2006/main" count="1880" uniqueCount="962">
  <si>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</si>
  <si>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</si>
  <si>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</si>
  <si>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</si>
  <si>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</si>
  <si>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</si>
  <si>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</si>
  <si>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</si>
  <si>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</si>
  <si>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</si>
  <si>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</si>
  <si>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</si>
  <si>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</si>
  <si>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</si>
  <si>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</si>
  <si>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</si>
  <si>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</si>
  <si>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</si>
  <si>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</si>
  <si>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</si>
  <si>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</si>
  <si>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</si>
  <si>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</si>
  <si>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</si>
  <si>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</si>
  <si>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</si>
  <si>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</si>
  <si>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</si>
  <si>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</si>
  <si>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</si>
  <si>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</si>
  <si>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</si>
  <si>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</si>
  <si>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</si>
  <si>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</si>
  <si>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</si>
  <si>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</si>
  <si>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</si>
  <si>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</si>
  <si>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</si>
  <si>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</si>
  <si>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</si>
  <si>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</si>
  <si>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</si>
  <si>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</si>
  <si>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</si>
  <si>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</si>
  <si>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</si>
  <si>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</si>
  <si>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</si>
  <si>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</si>
  <si>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</si>
  <si>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</si>
  <si>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</si>
  <si>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</si>
  <si>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</si>
  <si>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</si>
  <si>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</si>
  <si>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</si>
  <si>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</si>
  <si>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Information</t>
  </si>
  <si>
    <t>Gæsteinformation</t>
  </si>
  <si>
    <t>Vand</t>
  </si>
  <si>
    <t>Vask og rengøring</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</si>
  <si>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</si>
  <si>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</si>
  <si>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</si>
  <si>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</si>
  <si>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</si>
  <si>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</si>
  <si>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</si>
  <si>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</si>
  <si>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</si>
  <si>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</si>
  <si>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</si>
  <si>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</si>
  <si>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</si>
  <si>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</si>
  <si>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</si>
  <si>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</si>
  <si>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</si>
  <si>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</si>
  <si>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</si>
  <si>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</si>
  <si>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</si>
  <si>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</si>
  <si>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</si>
  <si>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</si>
  <si>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</si>
  <si>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</si>
  <si>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</si>
  <si>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</si>
  <si>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</si>
  <si>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</si>
  <si>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</si>
  <si>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Madaffald</t>
  </si>
  <si>
    <t>Kort beskrivelse</t>
  </si>
  <si>
    <t>Ansvarlig</t>
  </si>
  <si>
    <t>Emne</t>
  </si>
  <si>
    <t>Hvad skal udfyldes i arkene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</si>
  <si>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</si>
  <si>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</si>
  <si>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</si>
  <si>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</si>
  <si>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</si>
  <si>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</si>
  <si>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</si>
  <si>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</si>
  <si>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</si>
  <si>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</si>
  <si>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</si>
  <si>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Dato for tildeling af Green Key</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</si>
  <si>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</si>
  <si>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</si>
  <si>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</si>
  <si>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</si>
  <si>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</si>
  <si>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</si>
  <si>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</si>
  <si>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</si>
  <si>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</si>
  <si>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</si>
  <si>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</si>
  <si>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</si>
  <si>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</si>
  <si>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</si>
  <si>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</si>
  <si>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</si>
  <si>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</si>
  <si>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</si>
  <si>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</si>
  <si>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</si>
  <si>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</si>
  <si>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</si>
  <si>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</si>
  <si>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</si>
  <si>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</si>
  <si>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</si>
  <si>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</si>
  <si>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Hvordan får jeg adgang til Keysite?</t>
  </si>
  <si>
    <t>Sidste års vandforbrug/m3 (tal fra 2010 eller eftersendelse fra 2011)</t>
  </si>
  <si>
    <t>Sidste års el-forbrug/kWh (tal fra 
2010 eller eftersendelse fra 2011)</t>
  </si>
  <si>
    <t>Sidste års varmeforbrug  af L olie, M3 gas kWh/MWh/M3 fjernvarme (tal fra 2010 eller eftersendelse fra 2011)</t>
  </si>
  <si>
    <t>Evt. titel supplerende kontaktperson</t>
  </si>
  <si>
    <t xml:space="preserve">Evt. mailadresse supplerende kontakt </t>
  </si>
  <si>
    <t>G0.42</t>
  </si>
  <si>
    <t>p</t>
  </si>
  <si>
    <t>Årlig tjek af opfyldelse</t>
  </si>
  <si>
    <t>Tydeligt skilt, diplom eller folder</t>
  </si>
  <si>
    <t>Vandfrie urinaler</t>
  </si>
  <si>
    <t>Affaldsplan inden 1 år</t>
  </si>
  <si>
    <t>Kildesorteringsinformation</t>
  </si>
  <si>
    <t>ps</t>
  </si>
  <si>
    <t>o</t>
  </si>
  <si>
    <t>5.12</t>
  </si>
  <si>
    <t>5.13</t>
  </si>
  <si>
    <t>6.1</t>
  </si>
  <si>
    <t>7.12</t>
  </si>
  <si>
    <t>7.13</t>
  </si>
  <si>
    <t>7.14</t>
  </si>
  <si>
    <t>7.15</t>
  </si>
  <si>
    <t>7.17</t>
  </si>
  <si>
    <t>8.2</t>
  </si>
  <si>
    <t>9.10</t>
  </si>
  <si>
    <t>10.10</t>
  </si>
  <si>
    <t>Antal point</t>
  </si>
  <si>
    <t>Pointgrænse</t>
  </si>
  <si>
    <t>Plus/minus over grænse</t>
  </si>
  <si>
    <t>1.1</t>
  </si>
  <si>
    <t>1.2</t>
  </si>
  <si>
    <t>1.4</t>
  </si>
  <si>
    <t>1.5</t>
  </si>
  <si>
    <t>1.6</t>
  </si>
  <si>
    <t>2.1</t>
  </si>
  <si>
    <t>2.2</t>
  </si>
  <si>
    <t>2.3</t>
  </si>
  <si>
    <t>3.1</t>
  </si>
  <si>
    <t>3.2</t>
  </si>
  <si>
    <t>3.3</t>
  </si>
  <si>
    <t>3.10</t>
  </si>
  <si>
    <t>4.1</t>
  </si>
  <si>
    <t>4.2</t>
  </si>
  <si>
    <t>4.3</t>
  </si>
  <si>
    <t>4.11</t>
  </si>
  <si>
    <t>4.13</t>
  </si>
  <si>
    <t>5.1</t>
  </si>
  <si>
    <t>5.2</t>
  </si>
  <si>
    <t>5.3</t>
  </si>
  <si>
    <t>5.10</t>
  </si>
  <si>
    <t>5.11</t>
  </si>
  <si>
    <t>6.10</t>
  </si>
  <si>
    <t>6.11</t>
  </si>
  <si>
    <t>6.12</t>
  </si>
  <si>
    <t>7.1</t>
  </si>
  <si>
    <t>7.4</t>
  </si>
  <si>
    <t>7.10</t>
  </si>
  <si>
    <t>7.11</t>
  </si>
  <si>
    <t>8.1</t>
  </si>
  <si>
    <t>8.3</t>
  </si>
  <si>
    <t>8.5</t>
  </si>
  <si>
    <t>8.6</t>
  </si>
  <si>
    <t>9.1</t>
  </si>
  <si>
    <t>10.1</t>
  </si>
  <si>
    <t>11.1</t>
  </si>
  <si>
    <t>11.10</t>
  </si>
  <si>
    <t>12.1</t>
  </si>
  <si>
    <t>12.2</t>
  </si>
  <si>
    <t>12.3</t>
  </si>
  <si>
    <t>12.10</t>
  </si>
  <si>
    <t>12.11</t>
  </si>
  <si>
    <t>Postevand</t>
  </si>
  <si>
    <t>Ordentlig sortering af almindeligt affald</t>
  </si>
  <si>
    <t>2.4</t>
  </si>
  <si>
    <t>8.11</t>
  </si>
  <si>
    <t>Madspild</t>
  </si>
  <si>
    <t>8.12</t>
  </si>
  <si>
    <t>8.13</t>
  </si>
  <si>
    <t>8.14</t>
  </si>
  <si>
    <t>Når I er klar</t>
  </si>
  <si>
    <t>I skal udfylde så meget I kan.</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</si>
  <si>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</si>
  <si>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</si>
  <si>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</si>
  <si>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</si>
  <si>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</si>
  <si>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</si>
  <si>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</si>
  <si>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Har en miljøprocedure
– Se forslag i ark 1.2</t>
  </si>
  <si>
    <t xml:space="preserve">Vil hvert år gennemføre min. 2 miljømål
– Se liste med forslag i ark 1.3
</t>
  </si>
  <si>
    <t xml:space="preserve">Samler miljømateriale i mappe eller elektronisk </t>
  </si>
  <si>
    <t>Gennemgår ved årsskiftet stedets miljøindsats</t>
  </si>
  <si>
    <t xml:space="preserve">Inddrager samarbejdspartnere </t>
  </si>
  <si>
    <t>Ledelse har besluttet at arbejde med miljøindsatsen</t>
  </si>
  <si>
    <t>Minimum et årligt personalemøde skal have bæredygtighed på dagsordenen</t>
  </si>
  <si>
    <t xml:space="preserve">Kollegaer spørges om deres forslag til miljøforbedringer </t>
  </si>
  <si>
    <t>Kollegaer instrueres om Green Restaurant, og hvordan de bidrager til en miljøvenlig drift af organisationen</t>
  </si>
  <si>
    <t>2.5</t>
  </si>
  <si>
    <t>2.6</t>
  </si>
  <si>
    <t xml:space="preserve">Beskrivelse af hvordan nye kollegaer og sæsonhjælpere sættes ind i miljøarbejdet </t>
  </si>
  <si>
    <t>Tæt samarbejde med kommunen og andre relevante samarbejdspartnere om bæredygtighed</t>
  </si>
  <si>
    <t>Pointkriterier</t>
  </si>
  <si>
    <t>2.11</t>
  </si>
  <si>
    <t>2.12</t>
  </si>
  <si>
    <t>2.13</t>
  </si>
  <si>
    <t>3.11</t>
  </si>
  <si>
    <t>3.12</t>
  </si>
  <si>
    <t>3.13</t>
  </si>
  <si>
    <t>3.14</t>
  </si>
  <si>
    <t>3.15</t>
  </si>
  <si>
    <t>3.16</t>
  </si>
  <si>
    <t>4.4a</t>
  </si>
  <si>
    <t>4.4b</t>
  </si>
  <si>
    <t>4.5</t>
  </si>
  <si>
    <t>4.6</t>
  </si>
  <si>
    <t>4.7</t>
  </si>
  <si>
    <t>4.8</t>
  </si>
  <si>
    <t>4.9a</t>
  </si>
  <si>
    <t>4.9b</t>
  </si>
  <si>
    <t>4.12a</t>
  </si>
  <si>
    <t>4.12b</t>
  </si>
  <si>
    <t>4.14a</t>
  </si>
  <si>
    <t>4.14b</t>
  </si>
  <si>
    <t>4.16</t>
  </si>
  <si>
    <t>5.4a</t>
  </si>
  <si>
    <t>5.4b</t>
  </si>
  <si>
    <t>5.4c</t>
  </si>
  <si>
    <t>5.5</t>
  </si>
  <si>
    <t>5.6</t>
  </si>
  <si>
    <t>5.7</t>
  </si>
  <si>
    <t>5.8</t>
  </si>
  <si>
    <t>6.2</t>
  </si>
  <si>
    <t>6.3a</t>
  </si>
  <si>
    <t>6.3b</t>
  </si>
  <si>
    <t>6.4a</t>
  </si>
  <si>
    <t>6.4b</t>
  </si>
  <si>
    <t>6.5</t>
  </si>
  <si>
    <t>6.6a</t>
  </si>
  <si>
    <t>6.6b</t>
  </si>
  <si>
    <t>6.7</t>
  </si>
  <si>
    <t>6.8a</t>
  </si>
  <si>
    <t>6.8b</t>
  </si>
  <si>
    <t>6.8c</t>
  </si>
  <si>
    <t>6.8d</t>
  </si>
  <si>
    <t>6.8e</t>
  </si>
  <si>
    <t>Pointkriterium</t>
  </si>
  <si>
    <t>6.14a</t>
  </si>
  <si>
    <t>6.14b</t>
  </si>
  <si>
    <t>6.14c</t>
  </si>
  <si>
    <t>6.14d</t>
  </si>
  <si>
    <t>6.14e</t>
  </si>
  <si>
    <t>7.2a</t>
  </si>
  <si>
    <t>7.2b</t>
  </si>
  <si>
    <t>7.2c</t>
  </si>
  <si>
    <t>7.3a</t>
  </si>
  <si>
    <t>7.3b</t>
  </si>
  <si>
    <t>7.8a</t>
  </si>
  <si>
    <t>7.8b</t>
  </si>
  <si>
    <t>7.8c</t>
  </si>
  <si>
    <t>7.8d</t>
  </si>
  <si>
    <t>7.5</t>
  </si>
  <si>
    <t>7.6</t>
  </si>
  <si>
    <t>7.9</t>
  </si>
  <si>
    <t>7.16a</t>
  </si>
  <si>
    <t>7.16b</t>
  </si>
  <si>
    <t>7.16c</t>
  </si>
  <si>
    <t>7.18a</t>
  </si>
  <si>
    <t>7.18b</t>
  </si>
  <si>
    <t>7.18c</t>
  </si>
  <si>
    <t>7.18d</t>
  </si>
  <si>
    <t>7.18e</t>
  </si>
  <si>
    <t>7.18f</t>
  </si>
  <si>
    <t>8.4</t>
  </si>
  <si>
    <t>8.10a</t>
  </si>
  <si>
    <t>8.10b</t>
  </si>
  <si>
    <t>8.10c</t>
  </si>
  <si>
    <t>8.15</t>
  </si>
  <si>
    <t>8.16</t>
  </si>
  <si>
    <t>8.17</t>
  </si>
  <si>
    <t>8.18</t>
  </si>
  <si>
    <t>9.2</t>
  </si>
  <si>
    <t>9.3</t>
  </si>
  <si>
    <t>9.4</t>
  </si>
  <si>
    <t>9.5</t>
  </si>
  <si>
    <t>9.6</t>
  </si>
  <si>
    <t>9.7a</t>
  </si>
  <si>
    <t>9.7b</t>
  </si>
  <si>
    <t>9.7c</t>
  </si>
  <si>
    <t>9.11</t>
  </si>
  <si>
    <t>9.12</t>
  </si>
  <si>
    <t>9.13</t>
  </si>
  <si>
    <t>9.14</t>
  </si>
  <si>
    <t>9.15a</t>
  </si>
  <si>
    <t>9.15b</t>
  </si>
  <si>
    <t>9.16a</t>
  </si>
  <si>
    <t>9.16b</t>
  </si>
  <si>
    <t>9.16c</t>
  </si>
  <si>
    <t>9.17a</t>
  </si>
  <si>
    <t>9.17b</t>
  </si>
  <si>
    <t>10.2</t>
  </si>
  <si>
    <t>10.3</t>
  </si>
  <si>
    <t>Udeområde</t>
  </si>
  <si>
    <t>10.4</t>
  </si>
  <si>
    <t>10.5</t>
  </si>
  <si>
    <t>10.6</t>
  </si>
  <si>
    <t>10.7</t>
  </si>
  <si>
    <t>10.13a</t>
  </si>
  <si>
    <t>10.13b</t>
  </si>
  <si>
    <t>10.13c</t>
  </si>
  <si>
    <t>Mad og natur</t>
  </si>
  <si>
    <t>11.11</t>
  </si>
  <si>
    <t>11.12</t>
  </si>
  <si>
    <t>11.13</t>
  </si>
  <si>
    <t>11.14</t>
  </si>
  <si>
    <t>11.15</t>
  </si>
  <si>
    <t>11.16</t>
  </si>
  <si>
    <t>Administration og indkøb</t>
  </si>
  <si>
    <t>12.4</t>
  </si>
  <si>
    <t>12.5</t>
  </si>
  <si>
    <t>12.12</t>
  </si>
  <si>
    <t>12.13a</t>
  </si>
  <si>
    <t>12.13b</t>
  </si>
  <si>
    <t>12.13c</t>
  </si>
  <si>
    <t>12.14</t>
  </si>
  <si>
    <t>1.3</t>
  </si>
  <si>
    <t>Evt. Kommentarer</t>
  </si>
  <si>
    <t>Samarbejde</t>
  </si>
  <si>
    <t>Miljøgruppe</t>
  </si>
  <si>
    <t>Uddannelse om miljø</t>
  </si>
  <si>
    <t>Konkurrencer</t>
  </si>
  <si>
    <t>Synlig information om Green Restaurant ved indgang ved tildeling</t>
  </si>
  <si>
    <t>Information ved hjemmeside</t>
  </si>
  <si>
    <t>Synlig information om Green Restaurant på hjemmesiden ved tildeling</t>
  </si>
  <si>
    <t>Miljøinformation til gæster</t>
  </si>
  <si>
    <t>Restauranten informerer gæster om offentlig transport</t>
  </si>
  <si>
    <t>Opslag</t>
  </si>
  <si>
    <t>Gæster kan hjælpe med råd</t>
  </si>
  <si>
    <t>Vandmåler</t>
  </si>
  <si>
    <t>Forbrug aflæses</t>
  </si>
  <si>
    <t>Fast procedure</t>
  </si>
  <si>
    <t>Håndvaske og baderum vandbesparende</t>
  </si>
  <si>
    <t>Vaske</t>
  </si>
  <si>
    <t>Personalebrusere</t>
  </si>
  <si>
    <t>Centrale gæstetoiletter</t>
  </si>
  <si>
    <t>Sensorer</t>
  </si>
  <si>
    <t>Affaldspande</t>
  </si>
  <si>
    <t>Opslag med råd</t>
  </si>
  <si>
    <t>Håndbruser</t>
  </si>
  <si>
    <t xml:space="preserve">Evt. kommentarer </t>
  </si>
  <si>
    <t>Bimåler</t>
  </si>
  <si>
    <t>Toiletter</t>
  </si>
  <si>
    <t>Sensorer ved urinaler</t>
  </si>
  <si>
    <t>Regnvandstønde</t>
  </si>
  <si>
    <t xml:space="preserve">Dispenser til sæbe ved vask </t>
  </si>
  <si>
    <t>Al håndsæbe er miljømærket</t>
  </si>
  <si>
    <t>Rengøringsmidler er uden klor</t>
  </si>
  <si>
    <t xml:space="preserve">Min. 75 % af rengøringsmidler er miljømærkede </t>
  </si>
  <si>
    <t xml:space="preserve">Fast procedure for dosering af rengøringsmidler </t>
  </si>
  <si>
    <t>Desinfektionsmidlerne skal være godkendt af Fødevarestyrelsen</t>
  </si>
  <si>
    <t>Bruger primært fiberklude</t>
  </si>
  <si>
    <t>Hånd- og wc-papir er miljømærket</t>
  </si>
  <si>
    <t>Rengøringsfolk eller -firma kender til stedets procedure for miljøvenlig rengøring, Se ark 5.7 Procedure for miljøvenlig rengøring</t>
  </si>
  <si>
    <t>Klude, linned og håndklæder vaskes med miljømærkede vaskemidler eller på miljømærkede vaskerier</t>
  </si>
  <si>
    <t>Dispenser</t>
  </si>
  <si>
    <t>Håndsæbe</t>
  </si>
  <si>
    <t>Rengøringsmidler</t>
  </si>
  <si>
    <t>Desinfektionsmidler</t>
  </si>
  <si>
    <t>Fiberklude</t>
  </si>
  <si>
    <t>Papir</t>
  </si>
  <si>
    <t>Rengøringsfolk</t>
  </si>
  <si>
    <t>Klude og linned vaskes miljørigtigt</t>
  </si>
  <si>
    <t>Parfume</t>
  </si>
  <si>
    <t>Dosering</t>
  </si>
  <si>
    <t>Klude og børster</t>
  </si>
  <si>
    <t>Har affaldsplan,  Se ark 6.1 Affaldsplan for spisesteder</t>
  </si>
  <si>
    <t>Sorteringsmuligheder i køkkenet</t>
  </si>
  <si>
    <t>Sorteringsmuligheder er let tilgængelig</t>
  </si>
  <si>
    <t>Sorteringens tilgængelighed</t>
  </si>
  <si>
    <t>Sikring af /låg på skraldespand, så affaldet ikke ryger eller blæser ud</t>
  </si>
  <si>
    <t>Sikring af affald</t>
  </si>
  <si>
    <t>Sorterer sammenlagt affald i min. 10 fraktioner</t>
  </si>
  <si>
    <t>Frasorterer madaffald</t>
  </si>
  <si>
    <t>Fraktioner</t>
  </si>
  <si>
    <t>Sorterer miljøfarligt affald batterier, maling, lysstofrør/E-pære, kemikalier etc.</t>
  </si>
  <si>
    <t>Sortering af miljøfarlig materiale</t>
  </si>
  <si>
    <t>Opsat kildesorteringsinformation som piktogrammer for gæster og kollegaer</t>
  </si>
  <si>
    <t>Ny og tidsbegrænsede ansatte informeres om, hvor de sortere affaldet</t>
  </si>
  <si>
    <t>Leverandører tager kasser, paller mm. retur</t>
  </si>
  <si>
    <t xml:space="preserve">Serverer primært postevand frem for kildevand </t>
  </si>
  <si>
    <t>Med undtagelse af take-away benyttes ikke engangsservice</t>
  </si>
  <si>
    <t>Bruger ikke portionsbakker ved servering med undtagelse af særlige årsager fx smørbare produkter etc.</t>
  </si>
  <si>
    <t>Gør en indsats for at reducere og udfase engangsplastik</t>
  </si>
  <si>
    <t>Benytter genbrugelige beholdere beregnet til fødevarekontakt til opbevaring af mad</t>
  </si>
  <si>
    <t>Nye ansatte informeres</t>
  </si>
  <si>
    <t>Leverandørernes procedure</t>
  </si>
  <si>
    <t>Service</t>
  </si>
  <si>
    <t>Emballage</t>
  </si>
  <si>
    <t>Udfasning af plastikbestik</t>
  </si>
  <si>
    <t>Genbrugelige beholdere</t>
  </si>
  <si>
    <t>Måler energiforbrug månedligt i sæson</t>
  </si>
  <si>
    <t xml:space="preserve">Primært LED og alternativt energisparepærer eller lysstofrør </t>
  </si>
  <si>
    <t>Belysning udenfor, på bagtrapper, i kældre og nye toiletter, er behovsstyret med tidsstyring, bevægelses-/lydsensor eller skumringsanlæg</t>
  </si>
  <si>
    <t>Har tidsstyring eller skumringsanlæg udenfor</t>
  </si>
  <si>
    <t>Sæson energiaflæsning</t>
  </si>
  <si>
    <t>Evt.kommentarer</t>
  </si>
  <si>
    <t xml:space="preserve">Manuel eller elektronisk varmestyring </t>
  </si>
  <si>
    <t>Ventilation, kedler, kondensator og klimaanlæg styres, rengøres jævnligt og efterses årligt</t>
  </si>
  <si>
    <t xml:space="preserve">Manuel, elektronisk varmestyring </t>
  </si>
  <si>
    <t>Belysning</t>
  </si>
  <si>
    <t>Energisparende belysning</t>
  </si>
  <si>
    <t>Tætningslister på ovne og varmeskabe er intakte</t>
  </si>
  <si>
    <t>Tætningslister på køle- og fryseskabe og – rum er intakte</t>
  </si>
  <si>
    <t>Nyindkøbte køleskabe i køkken uden glas</t>
  </si>
  <si>
    <t xml:space="preserve">Tætningslister </t>
  </si>
  <si>
    <t>Tætningslister på køle- og fryseskabe</t>
  </si>
  <si>
    <t>Ventilation, kedler, kondensator mm.</t>
  </si>
  <si>
    <t xml:space="preserve">Nyindkøbte køleskabe </t>
  </si>
  <si>
    <t>Nye opvaskemaskiner er vand- og energibesparende</t>
  </si>
  <si>
    <t>Ikke 1-lags vinduer i opvarmede områder</t>
  </si>
  <si>
    <t>Vinduer</t>
  </si>
  <si>
    <t xml:space="preserve">Nye opvaskemaskiner </t>
  </si>
  <si>
    <t>Tilpas isolering af bygninger</t>
  </si>
  <si>
    <t>Varmvandsrør er isoleret</t>
  </si>
  <si>
    <t>Gennemført energisyn/energimærkning inden for 10 år</t>
  </si>
  <si>
    <t xml:space="preserve">Gennemført energisyn/energimærkning </t>
  </si>
  <si>
    <t>Isolering af bygninger</t>
  </si>
  <si>
    <t>Varmvandsrør isoleret</t>
  </si>
  <si>
    <t xml:space="preserve">Sensor på toiletter </t>
  </si>
  <si>
    <t>Ingen halogen-/glødepærer</t>
  </si>
  <si>
    <t xml:space="preserve">Har bimålere </t>
  </si>
  <si>
    <t>Sensor på kontorer</t>
  </si>
  <si>
    <t xml:space="preserve">Ikke direkte varme med el-radiatorer </t>
  </si>
  <si>
    <t xml:space="preserve">Køber grøn strøm </t>
  </si>
  <si>
    <t xml:space="preserve">Har solceller </t>
  </si>
  <si>
    <t>Har varmepumper eller jordvarme</t>
  </si>
  <si>
    <t xml:space="preserve">Salgs- og kaffeautomater </t>
  </si>
  <si>
    <t>Har induktion og/eller grydesensor</t>
  </si>
  <si>
    <t xml:space="preserve">Har mikroovn </t>
  </si>
  <si>
    <t>Opdeling i fjern- og nærlager for fryser og køl</t>
  </si>
  <si>
    <t>Låg på kipgryder mm.</t>
  </si>
  <si>
    <t xml:space="preserve">Tidsstyring på varmeudstyr og emhætte </t>
  </si>
  <si>
    <t>Termostater på varmeudstyr</t>
  </si>
  <si>
    <t xml:space="preserve">Har CTS-anlæg </t>
  </si>
  <si>
    <t>Registrerer sit indkøb af økologiske varer</t>
  </si>
  <si>
    <t>Indkøb af fødevarer består af minimum 20 % økologi</t>
  </si>
  <si>
    <t xml:space="preserve">Indkøber lokale og sæsonens fødevarer </t>
  </si>
  <si>
    <t>Serverer ikke udrydningstruede fisk og benytter certificeringsmærker som Skånsomt Kystfiskeri, MSC og ASC</t>
  </si>
  <si>
    <t>Procedure for at mindske kødforbrug</t>
  </si>
  <si>
    <t>Benytter råvarer med fokus på dyrevelfærd</t>
  </si>
  <si>
    <t>Restauranten har en procedure for at kortlægge madspild enten via måling, opgørelse for madaffald, billeder</t>
  </si>
  <si>
    <t>Restauranten har en procedure for at nedbringe madspild, Se ark 9.2 Procedure for at nedbringe madspild</t>
  </si>
  <si>
    <t>Indsats for at minimere madspild fordelt på indkøb, tilberedning og servering</t>
  </si>
  <si>
    <t>Kollegaer er instrueret i, hvordan de nedbringer madspild</t>
  </si>
  <si>
    <t>Har etableret resthylde i kølerum /-skab</t>
  </si>
  <si>
    <t>Har faste formål med tilbagevendende rester</t>
  </si>
  <si>
    <t>Løbende opfyldning af buffet</t>
  </si>
  <si>
    <t>Mindre, men bedre udvalg</t>
  </si>
  <si>
    <t>Evaluerer løbende spild fra buffet</t>
  </si>
  <si>
    <t xml:space="preserve">Personale </t>
  </si>
  <si>
    <t xml:space="preserve">System for mængdejustering </t>
  </si>
  <si>
    <t xml:space="preserve">Grønt og kødretter </t>
  </si>
  <si>
    <t xml:space="preserve">Mindre tallerkner </t>
  </si>
  <si>
    <t xml:space="preserve">Portionsanretning </t>
  </si>
  <si>
    <t>Restauranter er med i apps</t>
  </si>
  <si>
    <t>Gæster tilbydes Goodiebags</t>
  </si>
  <si>
    <t xml:space="preserve">Måler og vejer hvert år madspild </t>
  </si>
  <si>
    <t xml:space="preserve">Køkkenet måler løbende spild </t>
  </si>
  <si>
    <t xml:space="preserve">Bruger ny viden </t>
  </si>
  <si>
    <t xml:space="preserve">Kollegaer har deltaget i Food-coordinator-udd. </t>
  </si>
  <si>
    <t>Benytter ikke kemiske ukrudtsmidler–</t>
  </si>
  <si>
    <t>Kemiske ukrudtsmidler</t>
  </si>
  <si>
    <t>Benytter brænder, ukrudtsdug eller håndkraft til ukrudtsbekæmpelse</t>
  </si>
  <si>
    <t xml:space="preserve">Ny plæneklipper benytter blyfri benzin eller el </t>
  </si>
  <si>
    <t xml:space="preserve">Respekterer fredningsbestemmelser og miljøbeskyttelser ved renovering, ombygning og tilberedning </t>
  </si>
  <si>
    <t xml:space="preserve">Bekæmper og planter ikke invasive arter som bjørneklo og rynket rose </t>
  </si>
  <si>
    <t>Behovsstyring af udeopvarmning</t>
  </si>
  <si>
    <t>Kunstvanding undgås eller sker mellem kl. 18.00 til 7.01</t>
  </si>
  <si>
    <t xml:space="preserve">Behovsstyring </t>
  </si>
  <si>
    <t xml:space="preserve">Bekæmper og planter ikke invasive arter  </t>
  </si>
  <si>
    <t>Respekterer fredningsbestemmelser og miljøbeskyttelser</t>
  </si>
  <si>
    <t xml:space="preserve">Kunstvanding undgås </t>
  </si>
  <si>
    <t xml:space="preserve">Ny plæneklipper </t>
  </si>
  <si>
    <t>Ukrudtsbekæmpelse</t>
  </si>
  <si>
    <t>Har ikke ude-opvarmning</t>
  </si>
  <si>
    <t>Information om naturforståelse i forhold til fødevarer og tilberedning af mad</t>
  </si>
  <si>
    <t xml:space="preserve">Information om naturforståelse </t>
  </si>
  <si>
    <t xml:space="preserve">Information om Blå Flag </t>
  </si>
  <si>
    <t xml:space="preserve">Jord til bord </t>
  </si>
  <si>
    <t>Har en indkøbsprocedure fx i miljøproceduren Se ark 12.1 Indkøbsprocedure.</t>
  </si>
  <si>
    <t>Elektronisk udstyr installeres med automatisk standby funktion</t>
  </si>
  <si>
    <t>IndkøbsprocedureIndkøbsprocedure</t>
  </si>
  <si>
    <t xml:space="preserve">Elektronisk udstyr </t>
  </si>
  <si>
    <t>Nyt elektronisk udstyr skal minimum have energimærke A eller andet energimærke</t>
  </si>
  <si>
    <t xml:space="preserve">Nyt elektronisk udstyr </t>
  </si>
  <si>
    <t>Trykt materiale sker på miljømærket papir og hos miljømærket leverandør</t>
  </si>
  <si>
    <t xml:space="preserve">Trykt materiale </t>
  </si>
  <si>
    <t>Kopipapir og blokke er miljømærkede</t>
  </si>
  <si>
    <t>Printere</t>
  </si>
  <si>
    <t>Egen el-bil, cykel</t>
  </si>
  <si>
    <t>Grønne lejekontrakter</t>
  </si>
  <si>
    <t xml:space="preserve">Nyindkøbte hætte- og tunnelopvaskemaskiner </t>
  </si>
  <si>
    <t>Opvaskemaskine</t>
  </si>
  <si>
    <t xml:space="preserve">Vaskemaskiner </t>
  </si>
  <si>
    <t>Tilmeldt FN´s Global Compact</t>
  </si>
  <si>
    <t>Evaluerer løbende spild</t>
  </si>
  <si>
    <t>Mindre, bedre udvalg</t>
  </si>
  <si>
    <t>Løbende opfyldning buffet</t>
  </si>
  <si>
    <t>Rester</t>
  </si>
  <si>
    <t>Etableret resthylde</t>
  </si>
  <si>
    <t>Kollegaer er instrueret i madspild</t>
  </si>
  <si>
    <t xml:space="preserve">Indsats for at minimering af madspild </t>
  </si>
  <si>
    <t>Procedure for at nedbringe madspild</t>
  </si>
  <si>
    <t>Restauranten har en procedure for at kortlægge madspild</t>
  </si>
  <si>
    <t xml:space="preserve">Palmeolie </t>
  </si>
  <si>
    <t xml:space="preserve">Har køkken / urtehaver </t>
  </si>
  <si>
    <t>Aftaler med leverandør om at bruge sæsonens fødevarer</t>
  </si>
  <si>
    <t>Forbrug aflæses hver måned i sæsonen</t>
  </si>
  <si>
    <t>Stedet har fast procedure for indberetning utætte VVS installationer</t>
  </si>
  <si>
    <t>Håndvaske ved toiletter og baderum er vandbesparende med max 5 l/min</t>
  </si>
  <si>
    <t>Vaske i køkken med max 5 l/min med undtagelse ved gryder, steamer etc.</t>
  </si>
  <si>
    <t>Personalebrusere med max 9 l/min</t>
  </si>
  <si>
    <t>Centrale gæstetoiletter er med dobbeltskyl</t>
  </si>
  <si>
    <t>Sensor/trykknap på urinaler</t>
  </si>
  <si>
    <t>Affaldsspand på hvert toilet</t>
  </si>
  <si>
    <t xml:space="preserve">Opslag med gode råd ved opvask
Se ark 4.9 Råd ved opvask
</t>
  </si>
  <si>
    <t>Håndbruser ved opvask</t>
  </si>
  <si>
    <t>Miljøansvarlig</t>
  </si>
  <si>
    <t>Indsendt miljøprocedure</t>
  </si>
  <si>
    <t>2 miljømål</t>
  </si>
  <si>
    <t>Samler miljøpmateriale</t>
  </si>
  <si>
    <t>5 point</t>
  </si>
  <si>
    <t>3 point</t>
  </si>
  <si>
    <t>4 point</t>
  </si>
  <si>
    <t>2 point</t>
  </si>
  <si>
    <t>Synlig information om madspildsindsats</t>
  </si>
  <si>
    <t>Synlig information om brug af FairTrade, sæsonens eller lokale råvarer</t>
  </si>
  <si>
    <t>Synlig information om brug af MSC, ASC eller Skånsomt Kystfiskeri</t>
  </si>
  <si>
    <t>Synlig information om økologi eller Det Økologiske Spisemærke</t>
  </si>
  <si>
    <t>Gæster og samarbejdspartnere kan komme med råd til restaurantens miljøarbejde</t>
  </si>
  <si>
    <t>Miljøindhold og råd på hjemmeside</t>
  </si>
  <si>
    <t>Opslag med miljøråd på Facebook, Instagram og andre sociale medier</t>
  </si>
  <si>
    <t>Spisested har vandmåler</t>
  </si>
  <si>
    <t>Har regnvandstønde/-opsamling</t>
  </si>
  <si>
    <t>Sensor på hvert urinal</t>
  </si>
  <si>
    <t>Alle toiletter er med dobbeltskyl</t>
  </si>
  <si>
    <t>Sensor på håndvask i køkken</t>
  </si>
  <si>
    <t>Sensor på vandhaner på toilet</t>
  </si>
  <si>
    <t>Spisested har bimålere</t>
  </si>
  <si>
    <t>Undgår duftspray og parfume</t>
  </si>
  <si>
    <t>Min. 90 % af rengøringsprodukterne er miljømærkede</t>
  </si>
  <si>
    <t>Har automatisk doseringsanlæg for rengøringsmidler</t>
  </si>
  <si>
    <t>Klude, børster og svampe er uden mikroplast</t>
  </si>
  <si>
    <t>Ved take-away er der affaldsløsning i nærheden af stedet</t>
  </si>
  <si>
    <t>Ved take-away benyttes bionedbrydeligt service eller genbrugsbeholdere</t>
  </si>
  <si>
    <t>Bruger bionedbrydelige eller stofservietter</t>
  </si>
  <si>
    <t>Benytter ikke plastikservice</t>
  </si>
  <si>
    <t>Serverer ikke kildevand</t>
  </si>
  <si>
    <t>Har lufthåndtørrer på toiletter</t>
  </si>
  <si>
    <t>Sorteringsmuligheder ved indgang</t>
  </si>
  <si>
    <t>Kan måle mængden af affald</t>
  </si>
  <si>
    <t>Måle affald</t>
  </si>
  <si>
    <t>Sortering ved indgang</t>
  </si>
  <si>
    <t>Lufthåndtørrer på toiletter</t>
  </si>
  <si>
    <t>Ikke kildevand</t>
  </si>
  <si>
    <t xml:space="preserve">Ikke plastikservice </t>
  </si>
  <si>
    <t>Bionedbrydelige eller stofservietter</t>
  </si>
  <si>
    <t>Miljøvenlig take-away</t>
  </si>
  <si>
    <t>Affaldsløsning i nærheden</t>
  </si>
  <si>
    <t xml:space="preserve">Termostater på varmeudstyr, som nedregulerer i stilleperioder </t>
  </si>
  <si>
    <t>Tidsstyring på varmeudstyr og emhætte som bruges dagligt</t>
  </si>
  <si>
    <t>Låg på kipgryder og vandbade</t>
  </si>
  <si>
    <t>Opdeling i fjern- og nærlager for fryser og køleskabe</t>
  </si>
  <si>
    <t>Har mikroovn til hurtig opvarmning</t>
  </si>
  <si>
    <t xml:space="preserve">Salgs- og kaffeautomater slukkes om natten </t>
  </si>
  <si>
    <t>Induktion og/eller grydesensor</t>
  </si>
  <si>
    <t>Har solceller</t>
  </si>
  <si>
    <t>Køber grøn strøm</t>
  </si>
  <si>
    <t>Ikke direkte varme med el-radiatorer</t>
  </si>
  <si>
    <t>Har CTS-anlæg</t>
  </si>
  <si>
    <t>Sensor på toiletter og baderum</t>
  </si>
  <si>
    <t>Ingen halogen-/glødepærer på pladsen</t>
  </si>
  <si>
    <t>Har bimålere</t>
  </si>
  <si>
    <t>Det Økologiske Spisemærke (Bronze)</t>
  </si>
  <si>
    <t>Det Økologiske Spisemærke (Sølv)</t>
  </si>
  <si>
    <t>Det Økologiske Spisemærke (Guld)</t>
  </si>
  <si>
    <t>Kan dokumentere brug af ansvarligt produceret soja</t>
  </si>
  <si>
    <t>Kan dokumentere brug af ansvarligt produceret palmeolie</t>
  </si>
  <si>
    <t>Tilbyder kød i reduceret portionsstørrelse, hvis over 85 g</t>
  </si>
  <si>
    <t>Har køkken / urtehaver</t>
  </si>
  <si>
    <t>Deltager i Local Cooking</t>
  </si>
  <si>
    <t>Fokus på dyrevelfærd fx med dyrevelfærdsmærke ”Bedre Dyrevelfærd”</t>
  </si>
  <si>
    <t>Køber Fair Trade, MSC, ASC og Skånsomt Kystfiskeri etc., når det er muligt</t>
  </si>
  <si>
    <t>Aftaler med leverandør om at bruge lokale fødevarer</t>
  </si>
  <si>
    <t>Har Sølv i Det Økologiske Spisemærke - Obligatorisk for Green Restaurant i sølv</t>
  </si>
  <si>
    <t>Bronze i Det Økologiske Spisemærke  - Obligatorisk for Green Restaurant i bronze</t>
  </si>
  <si>
    <t>Har Guld i Det Økologiske Spisemærke - Obligatorisk for Green Restaurant i guld</t>
  </si>
  <si>
    <t xml:space="preserve">Lokale fødevarer </t>
  </si>
  <si>
    <t>Sæsonens fødevarer</t>
  </si>
  <si>
    <t>Bæredygtig fisk</t>
  </si>
  <si>
    <t>Dyrevelfærd</t>
  </si>
  <si>
    <t>Local Cooking</t>
  </si>
  <si>
    <t>Reducerer kød</t>
  </si>
  <si>
    <t>Ansvarligt soja</t>
  </si>
  <si>
    <t>Personale kan tage mad med hjem</t>
  </si>
  <si>
    <t>System for mængdejustering fra kunden fx med foto af rester</t>
  </si>
  <si>
    <t>Grønt først og kødretter til sidst</t>
  </si>
  <si>
    <t>Mindre tallerkner ved buffet</t>
  </si>
  <si>
    <t>Registrerer økologi</t>
  </si>
  <si>
    <t>Minimum 20 % økologi</t>
  </si>
  <si>
    <t xml:space="preserve">Lokale og sæsonens fødevarer </t>
  </si>
  <si>
    <t>Mindske kødforbrug</t>
  </si>
  <si>
    <t>Fokus på dyrevelfærd</t>
  </si>
  <si>
    <t>Information om Blå Flag strand</t>
  </si>
  <si>
    <t>Benytter infrarøde terrassevarmere</t>
  </si>
  <si>
    <t>Planlægger udeopholdsrum, så minimum opvarmning benyttes</t>
  </si>
  <si>
    <t>Udeopholdsrum</t>
  </si>
  <si>
    <t>Har el-plæneklipper</t>
  </si>
  <si>
    <t>El-plæneklipper</t>
  </si>
  <si>
    <t>Ikke ude-opvarmning</t>
  </si>
  <si>
    <t xml:space="preserve">Infrarøde terrassevarmere </t>
  </si>
  <si>
    <t>Henviser til lokale fødevare- og madoplevelser</t>
  </si>
  <si>
    <t>Iværksætter bæredygtige aktiviteter</t>
  </si>
  <si>
    <t>Henviser til naturaktiviteter i området</t>
  </si>
  <si>
    <t>Anbefaler andre miljømærkede turistvirksomheder</t>
  </si>
  <si>
    <t>Information om fra jord til bord</t>
  </si>
  <si>
    <t>Information om nærliggende natur og lokale produkter</t>
  </si>
  <si>
    <t xml:space="preserve">Nærliggende natur </t>
  </si>
  <si>
    <t xml:space="preserve">Miljømærkede virksomheder </t>
  </si>
  <si>
    <t xml:space="preserve">Naturaktiviteter i området </t>
  </si>
  <si>
    <t xml:space="preserve">Bæredygtige aktiviteter </t>
  </si>
  <si>
    <t xml:space="preserve">Fødevare- og madoplevelser </t>
  </si>
  <si>
    <t>Tilmeldt FN´s Global Compact, har en CSR-politik eller REGA</t>
  </si>
  <si>
    <t>Vaskemaskiner har minimum Energimærke A</t>
  </si>
  <si>
    <t>Opvaskemaskine har minimum Energimærke A</t>
  </si>
  <si>
    <t>Nyindkøbte hætte- og tunnelopvaskemaskiner følger indkøbsvejledning fra Energistyrelsen</t>
  </si>
  <si>
    <t>Ved lejemål indgås grønne lejekontrakter, som motiverer både lejer og udlejer</t>
  </si>
  <si>
    <t>Har egen el-bil eller cykler til ansatte</t>
  </si>
  <si>
    <t>Alle printere er indstillet til dobbeltsidet</t>
  </si>
  <si>
    <t>Kriterium</t>
  </si>
  <si>
    <t>1a.</t>
  </si>
  <si>
    <t>Restauranten har en procedure, som hjælper stedet med at nedbringe ressourceforbruget og lave miljøforbedringer.</t>
  </si>
  <si>
    <t>1b.</t>
  </si>
  <si>
    <t>Restauranten skal hvert år fastsætte og gennemføre minimum 2 miljømål.</t>
  </si>
  <si>
    <t>2.</t>
  </si>
  <si>
    <t>Kollegaer</t>
  </si>
  <si>
    <t>Ejeren, eller den miljøansvarlige medarbejder, uddanner, informerer og involverer kollegaer i forhold til Green Restaurant, og om hvordan de støtter op om den bæredygtige indsats.</t>
  </si>
  <si>
    <t>3.</t>
  </si>
  <si>
    <t>Restauranten har synlig information om Green Restaurant på stedet og hjemmesiden og om hvordan gæsten kan hjælpe med miljøindsatsen.</t>
  </si>
  <si>
    <t>4.</t>
  </si>
  <si>
    <t>Restauranten måler og vurderer vandforbruget og har iværksat og planlægger tiltag for at spare på vandet.</t>
  </si>
  <si>
    <t>5a.</t>
  </si>
  <si>
    <t>Rengøring</t>
  </si>
  <si>
    <t>Restauranten gør rent primært med miljømærkede rengøringsprodukter og har en procedure for at spare på brugen af rengøringsprodukter, vand og energi.</t>
  </si>
  <si>
    <t>5b.</t>
  </si>
  <si>
    <t>Vask</t>
  </si>
  <si>
    <t>Restauranten vasker med miljømærkede vaskemidler og/eller på miljømærket vaskeri.</t>
  </si>
  <si>
    <t>6.</t>
  </si>
  <si>
    <t>Restauranten har en plan for minimering og sortering af affald i minimum 10 fraktioner inklusiv madaffald.</t>
  </si>
  <si>
    <t>7.</t>
  </si>
  <si>
    <t>Restauranten måler og vurderer energiforbruget og har iværksat og planlægger tiltag for at spare på energien.</t>
  </si>
  <si>
    <t>8a.</t>
  </si>
  <si>
    <t>Restauranten benytter min. 20 % økologiske råvarer eller har Det Økologiske Spisemærke.</t>
  </si>
  <si>
    <t>Se yderligere side 4 om mærket i guld, sølv og bronze.</t>
  </si>
  <si>
    <t>8b.</t>
  </si>
  <si>
    <t>Restauranten benytter råvarer, der indkøbes lokalt, i sæson og med fokus på ansvarlighed og tilbyder vegetariske alternativer.</t>
  </si>
  <si>
    <t>9.</t>
  </si>
  <si>
    <t>Restauranten har en procedure for at kortlægge, nedbringe og instruere kollegaer om madspild.</t>
  </si>
  <si>
    <t>10.</t>
  </si>
  <si>
    <t>Restauranten beskytter udeområder, og der anvendes ikke kemiske ukrudtsbekæmpelsesmidler.</t>
  </si>
  <si>
    <t>11.</t>
  </si>
  <si>
    <t>Restauranten informerer om naturforståelse i forhold til fødevarer og tilberedning af mad, og kan give forslag til aktiviteter, der bidrager til viden herom.</t>
  </si>
  <si>
    <t>12.</t>
  </si>
  <si>
    <t>Administration</t>
  </si>
  <si>
    <t>Restauranten har en indkøbsprocedure og køber primært miljø- og energimærkede produkter.</t>
  </si>
  <si>
    <t>Ledelsesbeslutning</t>
  </si>
  <si>
    <t>Årlige miljømøder</t>
  </si>
  <si>
    <t>Involvering af personale</t>
  </si>
  <si>
    <t>Instruktion af personale</t>
  </si>
  <si>
    <t>Intro til nye kollegaer</t>
  </si>
  <si>
    <t>Medarbejderinddragelse</t>
  </si>
  <si>
    <t>Miljøindhold på hjemmeside</t>
  </si>
  <si>
    <t>Spisesteder har en miljøansvarlig</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</si>
  <si>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Restaurant.</t>
  </si>
  <si>
    <t>De ark, som er farvet grønt "Virksomhedsdata" og "Ansøgning" skal udfyldes. De resterende ark markeret med blåt er til eget brug for overblik og inspiration.</t>
  </si>
  <si>
    <t>Svar "ja", "nej" og "ikke relevant# i kolonne "E" i skema B og uddyb i kolonne "F". I kolonne "G" kan i samtælle jeres pointkriterier.</t>
  </si>
  <si>
    <t>I skal svarer, hvad I forventer at være klar ved tildeling. I kan fx ikke opsætte Green Restaurant information jf. punkt 3, men så svarer i "Ja" og i kommentarfeltet skriver I fx "Opsættes ved tildeling etc."</t>
  </si>
  <si>
    <t>Nummereringen er til brug for en database. "8.1" henviser til kriterienummeret, mens det sidste tal "8.1a" viser hvilket antal spørgsmål, der er inden for dette kriterium.</t>
  </si>
  <si>
    <t>Virksomheden skal sammenlagt opnå 30 % af pointene, hvilket svarer til omkring 40 point - naturligvis afhængig af stedet.</t>
  </si>
  <si>
    <t>9.7</t>
  </si>
  <si>
    <t>Buffet</t>
  </si>
  <si>
    <t>Har spisestedet buffet?</t>
  </si>
  <si>
    <t>9.16</t>
  </si>
  <si>
    <t>Har udeområde</t>
  </si>
  <si>
    <t>Har spisestedet et udeområde?</t>
  </si>
  <si>
    <t>10.0</t>
  </si>
  <si>
    <t>12.13</t>
  </si>
  <si>
    <t>Har inventar?</t>
  </si>
  <si>
    <t>Spisestedet har egen inventar?</t>
  </si>
  <si>
    <t>Etablerer miljøgruppe med kollegaer ved over 10 ansatte</t>
  </si>
  <si>
    <t>Kollega på miljøkursus/uddannelse ved over 10 ansatte</t>
  </si>
  <si>
    <t>Kollegakonkurrencer iværksættes ved over 10 ansatte</t>
  </si>
  <si>
    <t>Sum</t>
  </si>
  <si>
    <t>I alt</t>
  </si>
  <si>
    <t>Procent</t>
  </si>
  <si>
    <t>Virksomheden har et kodeks for begrænsning af engangsprodukter.</t>
  </si>
  <si>
    <t>6.14f</t>
  </si>
  <si>
    <t>Begrænser engangsprodukter</t>
  </si>
  <si>
    <t>Spisestedets navn</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</si>
  <si>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</si>
  <si>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</si>
  <si>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</si>
  <si>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</si>
  <si>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</si>
  <si>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</si>
  <si>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</si>
  <si>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</si>
  <si>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</si>
  <si>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</si>
  <si>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</si>
  <si>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</si>
  <si>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</si>
  <si>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</si>
  <si>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</si>
  <si>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</si>
  <si>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</si>
  <si>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</si>
  <si>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</si>
  <si>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</si>
  <si>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</si>
  <si>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</si>
  <si>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</si>
  <si>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</si>
  <si>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</si>
  <si>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</si>
  <si>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</si>
  <si>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</si>
  <si>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</si>
  <si>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</si>
  <si>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</si>
  <si>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</si>
  <si>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</si>
  <si>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</si>
  <si>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</si>
  <si>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</si>
  <si>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</si>
  <si>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</si>
  <si>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</si>
  <si>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</si>
  <si>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</si>
  <si>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</si>
  <si>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</si>
  <si>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</si>
  <si>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</si>
  <si>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</si>
  <si>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</si>
  <si>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</si>
  <si>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</si>
  <si>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</si>
  <si>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</si>
  <si>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</si>
  <si>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</si>
  <si>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</si>
  <si>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</si>
  <si>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</si>
  <si>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</si>
  <si>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</si>
  <si>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</si>
  <si>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</si>
  <si>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</si>
  <si>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</si>
  <si>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</si>
  <si>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</si>
  <si>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</si>
  <si>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</si>
  <si>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</si>
  <si>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</si>
  <si>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</si>
  <si>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</si>
  <si>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</si>
  <si>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</si>
  <si>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</si>
  <si>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</si>
  <si>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</si>
  <si>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</si>
  <si>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t>Spisested</t>
  </si>
  <si>
    <r>
      <t xml:space="preserve">  </t>
    </r>
    <r>
      <rPr>
        <b/>
        <sz val="20"/>
        <color rgb="FF00B050"/>
        <rFont val="Verdana"/>
        <family val="2"/>
      </rPr>
      <t>Vi gør miljøvenligt rent</t>
    </r>
  </si>
  <si>
    <t>Vi bruger følgende miljøråd når der rengøres på vores spisested.</t>
  </si>
  <si>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</si>
  <si>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</si>
  <si>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</si>
  <si>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</si>
  <si>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</si>
  <si>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</si>
  <si>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</si>
  <si>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</si>
  <si>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</si>
  <si>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</si>
  <si>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</si>
  <si>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</si>
  <si>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</si>
  <si>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</si>
  <si>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</si>
  <si>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</si>
  <si>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</si>
  <si>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</si>
  <si>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</si>
  <si>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</si>
  <si>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</si>
  <si>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Bilag 5.7</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</si>
  <si>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</si>
  <si>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</si>
  <si>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</si>
  <si>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</si>
  <si>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lever op til Green Restaurants kriterier og afsøger løbende nye muligheder for at forbedre vores miljøindsats.</t>
    </r>
  </si>
  <si>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</si>
  <si>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gæster om at nedbringe spisestedets miljøbelastning.</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</si>
  <si>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</si>
  <si>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</si>
  <si>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</si>
  <si>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</si>
  <si>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</si>
  <si>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</si>
  <si>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</si>
  <si>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</si>
  <si>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</si>
  <si>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</si>
  <si>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</si>
  <si>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</si>
  <si>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</si>
  <si>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</si>
  <si>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</si>
  <si>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</si>
  <si>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</si>
  <si>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</si>
  <si>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</si>
  <si>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</si>
  <si>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</si>
  <si>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</si>
  <si>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</si>
  <si>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</si>
  <si>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</si>
  <si>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</si>
  <si>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</si>
  <si>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</si>
  <si>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</si>
  <si>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</si>
  <si>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</si>
  <si>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</si>
  <si>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</si>
  <si>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</si>
  <si>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</si>
  <si>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</si>
  <si>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</si>
  <si>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</si>
  <si>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</si>
  <si>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</si>
  <si>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</si>
  <si>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</si>
  <si>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</si>
  <si>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</si>
  <si>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</si>
  <si>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</si>
  <si>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</si>
  <si>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</si>
  <si>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</si>
  <si>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</si>
  <si>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</si>
  <si>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</si>
  <si>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</si>
  <si>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</si>
  <si>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</si>
  <si>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</si>
  <si>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</si>
  <si>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</si>
  <si>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</si>
  <si>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</si>
  <si>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</si>
  <si>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</si>
  <si>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</si>
  <si>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</si>
  <si>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</si>
  <si>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</si>
  <si>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t xml:space="preserve">Som en del af GREEN RESTAURANT skal vi arbejde aktivt med at nedbringe 
stedets madspild. </t>
  </si>
  <si>
    <r>
      <t xml:space="preserve">Bilag 9.2 – </t>
    </r>
    <r>
      <rPr>
        <b/>
        <sz val="16"/>
        <color rgb="FF00B050"/>
        <rFont val="Verdana"/>
        <family val="2"/>
      </rPr>
      <t>Procedure for at nedbringe madspild</t>
    </r>
  </si>
  <si>
    <t>Bilag 8 – Beregning af økologiprocent</t>
  </si>
  <si>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</si>
  <si>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</si>
  <si>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</si>
  <si>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</si>
  <si>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</si>
  <si>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</si>
  <si>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</si>
  <si>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</si>
  <si>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Spisesteder mærket med Green Restaurant har en grøn indkøbspolitik eller -procedure. 
Dette dokument beskriver formål og giver et eksempel på indhold af politikken.</t>
  </si>
  <si>
    <t xml:space="preserve">Vi  formidler GREEN RESTAURANT’s krav og ønsker videre til relevante leverandører fx via de udarbejdede leverandørark under navnet KeySupply.
</t>
  </si>
  <si>
    <t xml:space="preserve">Vi holde øje med og følger GREEN RESTAURANT’s kriterier, når der købes ind.
</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</si>
  <si>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</si>
  <si>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</si>
  <si>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</si>
  <si>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</si>
  <si>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</si>
  <si>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Ikke relevant</t>
  </si>
  <si>
    <t>Synlig økologi</t>
  </si>
  <si>
    <t>Synlig information om fisk</t>
  </si>
  <si>
    <t>Synlig information Fair Trade</t>
  </si>
  <si>
    <t>Synlig information madspild</t>
  </si>
  <si>
    <t>Portionsanretning på buffet</t>
  </si>
  <si>
    <t>Restauranter er med i apps, som reducerer madspild og giver mad til velgørende organisationer periode</t>
  </si>
  <si>
    <t>Gæster tilbydes Goodiebags(doggybags) til rester</t>
  </si>
  <si>
    <t>Måler og vejer hvert år madspild i periode</t>
  </si>
  <si>
    <t>Køkkenet måler løbende spild i forhold til anretningernes størrelse</t>
  </si>
  <si>
    <t xml:space="preserve">Køkkenet benytter ukurante råvarer </t>
  </si>
  <si>
    <t>Køkkenet benytter ukurante råvarer</t>
  </si>
  <si>
    <t>Bruger ny viden fra kokkeelever</t>
  </si>
  <si>
    <t xml:space="preserve">Kollegaer har deltaget i Food-coordinator-uddannelse eller tilsvarende </t>
  </si>
  <si>
    <t>GR</t>
  </si>
  <si>
    <t>GK</t>
  </si>
  <si>
    <t>Sensorer toilet</t>
  </si>
  <si>
    <t>Sensorer køkken</t>
  </si>
  <si>
    <t>Alle</t>
  </si>
  <si>
    <t>Mærk</t>
  </si>
  <si>
    <t>Område</t>
  </si>
  <si>
    <t>Kritererium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</si>
</sst>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3">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8"/>
      <color indexed="8"/>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
      <sz val="8"/>
      <color theme="0"/>
      <name val="Verdana"/>
      <family val="2"/>
    </font>
  </fonts>
  <fills count="17">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4" fillId="12" borderId="0" applyNumberFormat="0" applyBorder="0" applyAlignment="0" applyProtection="0"/>
    <xf numFmtId="0" fontId="15" fillId="13" borderId="0" applyNumberFormat="0" applyBorder="0" applyAlignment="0" applyProtection="0"/>
    <xf numFmtId="0" fontId="18" fillId="0" borderId="0" applyNumberFormat="0" applyFill="0" applyBorder="0" applyAlignment="0" applyProtection="0">
      <alignment vertical="top"/>
      <protection locked="0"/>
    </xf>
  </cellStyleXfs>
  <cellXfs count="249">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8" fillId="0" borderId="14" xfId="0" applyFont="1" applyBorder="1" applyAlignment="1">
      <alignment vertical="top" wrapText="1"/>
    </xf>
    <xf numFmtId="14" fontId="8" fillId="0" borderId="14" xfId="0" applyNumberFormat="1" applyFont="1" applyBorder="1" applyAlignment="1">
      <alignment vertical="top" wrapText="1"/>
    </xf>
    <xf numFmtId="0" fontId="0" fillId="0" borderId="0" xfId="0" applyAlignment="1">
      <alignment horizontal="left"/>
    </xf>
    <xf numFmtId="0" fontId="1" fillId="0" borderId="0" xfId="0" applyFont="1" applyAlignment="1">
      <alignment vertical="center"/>
    </xf>
    <xf numFmtId="0" fontId="2" fillId="11" borderId="14" xfId="0" applyFont="1" applyFill="1" applyBorder="1"/>
    <xf numFmtId="0" fontId="6" fillId="10" borderId="14" xfId="0" applyFont="1" applyFill="1" applyBorder="1" applyAlignment="1">
      <alignment vertical="top" wrapText="1"/>
    </xf>
    <xf numFmtId="0" fontId="6" fillId="10" borderId="14" xfId="0" applyFont="1" applyFill="1" applyBorder="1" applyAlignment="1">
      <alignment vertical="top"/>
    </xf>
    <xf numFmtId="0" fontId="6" fillId="10" borderId="14" xfId="2" applyFont="1" applyFill="1" applyBorder="1" applyAlignment="1">
      <alignment vertical="top" wrapText="1"/>
    </xf>
    <xf numFmtId="0" fontId="6" fillId="3" borderId="14" xfId="0" applyFont="1" applyFill="1" applyBorder="1" applyAlignment="1">
      <alignment vertical="top" wrapText="1"/>
    </xf>
    <xf numFmtId="0" fontId="6" fillId="3" borderId="14" xfId="0" applyFont="1" applyFill="1" applyBorder="1" applyAlignment="1">
      <alignment vertical="top"/>
    </xf>
    <xf numFmtId="0" fontId="2" fillId="0" borderId="0" xfId="0" applyFont="1" applyAlignment="1">
      <alignment vertical="top"/>
    </xf>
    <xf numFmtId="0" fontId="2" fillId="11" borderId="15" xfId="0" applyFont="1" applyFill="1" applyBorder="1" applyAlignment="1">
      <alignment vertical="top"/>
    </xf>
    <xf numFmtId="0" fontId="2" fillId="11" borderId="14" xfId="0" applyFont="1" applyFill="1" applyBorder="1" applyAlignment="1">
      <alignment vertical="top"/>
    </xf>
    <xf numFmtId="0" fontId="18" fillId="0" borderId="0" xfId="3" applyAlignment="1" applyProtection="1">
      <alignment wrapText="1"/>
    </xf>
    <xf numFmtId="0" fontId="17" fillId="0" borderId="0" xfId="0" applyFont="1" applyAlignment="1">
      <alignment wrapText="1"/>
    </xf>
    <xf numFmtId="0" fontId="6" fillId="10" borderId="14" xfId="1" applyFont="1" applyFill="1" applyBorder="1" applyAlignment="1">
      <alignment vertical="top" wrapText="1"/>
    </xf>
    <xf numFmtId="0" fontId="6" fillId="10" borderId="14" xfId="1" applyFont="1" applyFill="1" applyBorder="1" applyAlignment="1">
      <alignment vertical="top"/>
    </xf>
    <xf numFmtId="0" fontId="16" fillId="11" borderId="14" xfId="1" applyFont="1" applyFill="1" applyBorder="1" applyAlignment="1">
      <alignment vertical="top" wrapText="1"/>
    </xf>
    <xf numFmtId="0" fontId="16" fillId="11" borderId="14" xfId="0" applyFont="1" applyFill="1" applyBorder="1" applyAlignment="1">
      <alignment vertical="top" wrapText="1"/>
    </xf>
    <xf numFmtId="0" fontId="16" fillId="11" borderId="14" xfId="2" applyFont="1" applyFill="1" applyBorder="1" applyAlignment="1">
      <alignment vertical="top" wrapText="1"/>
    </xf>
    <xf numFmtId="0" fontId="16" fillId="11" borderId="14" xfId="0" applyFont="1" applyFill="1" applyBorder="1" applyAlignment="1">
      <alignment vertical="top"/>
    </xf>
    <xf numFmtId="0" fontId="1" fillId="11" borderId="14" xfId="0" applyFont="1" applyFill="1" applyBorder="1" applyAlignment="1">
      <alignment vertical="top" wrapText="1"/>
    </xf>
    <xf numFmtId="0" fontId="1" fillId="11" borderId="14" xfId="0" applyFont="1" applyFill="1" applyBorder="1" applyAlignment="1">
      <alignment vertical="top"/>
    </xf>
    <xf numFmtId="0" fontId="2" fillId="11" borderId="14" xfId="0" applyFont="1" applyFill="1" applyBorder="1" applyAlignment="1">
      <alignment vertical="top" wrapText="1"/>
    </xf>
    <xf numFmtId="0" fontId="16" fillId="11" borderId="14" xfId="1" applyFont="1" applyFill="1" applyBorder="1" applyAlignment="1">
      <alignment vertical="top"/>
    </xf>
    <xf numFmtId="0" fontId="20" fillId="15" borderId="16" xfId="0" applyFont="1" applyFill="1" applyBorder="1" applyAlignment="1">
      <alignment horizontal="left" vertical="top" wrapText="1"/>
    </xf>
    <xf numFmtId="0" fontId="20" fillId="15" borderId="17" xfId="0" applyFont="1" applyFill="1" applyBorder="1" applyAlignment="1">
      <alignment horizontal="left" vertical="top" wrapText="1"/>
    </xf>
    <xf numFmtId="0" fontId="20" fillId="15" borderId="17" xfId="0" applyFont="1" applyFill="1" applyBorder="1" applyAlignment="1">
      <alignment horizontal="left" vertical="top"/>
    </xf>
    <xf numFmtId="0" fontId="21" fillId="3" borderId="18" xfId="0" applyFont="1" applyFill="1" applyBorder="1" applyAlignment="1">
      <alignment horizontal="left" vertical="top" wrapText="1"/>
    </xf>
    <xf numFmtId="0" fontId="21" fillId="3" borderId="18" xfId="0" applyFont="1" applyFill="1" applyBorder="1" applyAlignment="1">
      <alignment horizontal="left" vertical="top"/>
    </xf>
    <xf numFmtId="0" fontId="21" fillId="3" borderId="19" xfId="0" applyFont="1" applyFill="1" applyBorder="1" applyAlignment="1">
      <alignment horizontal="left" vertical="top" wrapText="1"/>
    </xf>
    <xf numFmtId="0" fontId="21" fillId="3" borderId="20" xfId="0" applyFont="1" applyFill="1" applyBorder="1" applyAlignment="1">
      <alignment horizontal="left" vertical="top" wrapText="1"/>
    </xf>
    <xf numFmtId="0" fontId="21" fillId="3" borderId="20" xfId="0" applyFont="1" applyFill="1" applyBorder="1" applyAlignment="1">
      <alignment horizontal="left" vertical="top"/>
    </xf>
    <xf numFmtId="0" fontId="21" fillId="3" borderId="21" xfId="0" applyFont="1" applyFill="1" applyBorder="1" applyAlignment="1">
      <alignment horizontal="left" vertical="top" wrapText="1"/>
    </xf>
    <xf numFmtId="0" fontId="22" fillId="3" borderId="20" xfId="0" applyFont="1" applyFill="1" applyBorder="1" applyAlignment="1">
      <alignment horizontal="left" vertical="top" wrapText="1"/>
    </xf>
    <xf numFmtId="0" fontId="23" fillId="0" borderId="0" xfId="0" applyFont="1" applyAlignment="1">
      <alignment vertical="center"/>
    </xf>
    <xf numFmtId="0" fontId="25"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vertical="center" wrapText="1" indent="2"/>
    </xf>
    <xf numFmtId="0" fontId="34" fillId="0" borderId="0" xfId="0" applyFont="1" applyAlignment="1">
      <alignment vertical="center"/>
    </xf>
    <xf numFmtId="0" fontId="35" fillId="0" borderId="0" xfId="0" applyFont="1" applyAlignment="1">
      <alignment vertical="center"/>
    </xf>
    <xf numFmtId="0" fontId="32" fillId="0" borderId="0" xfId="0" applyFont="1" applyAlignment="1">
      <alignment horizontal="left" vertical="center" indent="2"/>
    </xf>
    <xf numFmtId="0" fontId="31" fillId="0" borderId="0" xfId="0" applyFont="1" applyAlignment="1">
      <alignment horizontal="left" vertical="center" indent="2"/>
    </xf>
    <xf numFmtId="0" fontId="37" fillId="0" borderId="0" xfId="0" applyFont="1" applyAlignment="1">
      <alignment vertical="center"/>
    </xf>
    <xf numFmtId="0" fontId="38" fillId="0" borderId="0" xfId="0" applyFont="1" applyAlignment="1">
      <alignment vertical="center"/>
    </xf>
    <xf numFmtId="0" fontId="5" fillId="15" borderId="5" xfId="0" applyFont="1" applyFill="1" applyBorder="1" applyAlignment="1">
      <alignment horizontal="right" vertical="center" wrapText="1"/>
    </xf>
    <xf numFmtId="0" fontId="39" fillId="15" borderId="6" xfId="0" applyFont="1" applyFill="1" applyBorder="1" applyAlignment="1">
      <alignment vertical="center" wrapText="1"/>
    </xf>
    <xf numFmtId="0" fontId="40" fillId="7" borderId="9" xfId="0" applyFont="1" applyFill="1" applyBorder="1" applyAlignment="1">
      <alignment vertical="center" wrapText="1"/>
    </xf>
    <xf numFmtId="0" fontId="40" fillId="6" borderId="10" xfId="0" applyFont="1" applyFill="1" applyBorder="1" applyAlignment="1">
      <alignment vertical="center" wrapText="1"/>
    </xf>
    <xf numFmtId="0" fontId="4" fillId="7" borderId="9" xfId="0" applyFont="1" applyFill="1" applyBorder="1" applyAlignment="1">
      <alignment vertical="center" wrapText="1"/>
    </xf>
    <xf numFmtId="0" fontId="26" fillId="8" borderId="10" xfId="0" applyFont="1" applyFill="1" applyBorder="1" applyAlignment="1">
      <alignment vertical="center" wrapText="1"/>
    </xf>
    <xf numFmtId="0" fontId="4" fillId="7" borderId="23" xfId="0" applyFont="1" applyFill="1" applyBorder="1" applyAlignment="1">
      <alignment vertical="center" wrapText="1"/>
    </xf>
    <xf numFmtId="0" fontId="26" fillId="8" borderId="24" xfId="0" applyFont="1" applyFill="1" applyBorder="1" applyAlignment="1">
      <alignment vertical="center" wrapText="1"/>
    </xf>
    <xf numFmtId="0" fontId="42" fillId="0" borderId="0" xfId="0" applyFont="1" applyAlignment="1">
      <alignment vertical="center"/>
    </xf>
    <xf numFmtId="0" fontId="43" fillId="0" borderId="0" xfId="0" applyFont="1" applyAlignment="1">
      <alignment horizontal="left" vertical="center" indent="2"/>
    </xf>
    <xf numFmtId="0" fontId="21" fillId="0" borderId="0" xfId="0" applyFont="1" applyAlignment="1">
      <alignment vertical="center"/>
    </xf>
    <xf numFmtId="0" fontId="38" fillId="0" borderId="0" xfId="0" applyFont="1"/>
    <xf numFmtId="0" fontId="43" fillId="0" borderId="0" xfId="0" applyFont="1" applyAlignment="1">
      <alignment horizontal="left" vertical="center" wrapText="1" indent="2"/>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50" fillId="0" borderId="0" xfId="0" applyFont="1"/>
    <xf numFmtId="0" fontId="51" fillId="15" borderId="5" xfId="0" applyFont="1" applyFill="1" applyBorder="1" applyAlignment="1">
      <alignment vertical="center" wrapText="1"/>
    </xf>
    <xf numFmtId="0" fontId="52" fillId="0" borderId="6" xfId="0" applyFont="1" applyBorder="1" applyAlignment="1">
      <alignment vertical="center" wrapText="1"/>
    </xf>
    <xf numFmtId="0" fontId="51" fillId="15" borderId="6" xfId="0" applyFont="1" applyFill="1" applyBorder="1" applyAlignment="1">
      <alignment vertical="center" wrapText="1"/>
    </xf>
    <xf numFmtId="0" fontId="36" fillId="0" borderId="0" xfId="0" applyFont="1"/>
    <xf numFmtId="0" fontId="23"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Border="1" applyAlignment="1">
      <alignment vertical="top" wrapText="1"/>
    </xf>
    <xf numFmtId="0" fontId="30"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4" fillId="15" borderId="16" xfId="0" applyFont="1" applyFill="1" applyBorder="1" applyAlignment="1">
      <alignment vertical="center" wrapText="1"/>
    </xf>
    <xf numFmtId="0" fontId="53" fillId="6" borderId="25" xfId="0" applyFont="1" applyFill="1" applyBorder="1" applyAlignment="1">
      <alignment vertical="center" wrapText="1"/>
    </xf>
    <xf numFmtId="0" fontId="22" fillId="6" borderId="25" xfId="0" applyFont="1" applyFill="1" applyBorder="1" applyAlignment="1">
      <alignment vertical="center" wrapText="1"/>
    </xf>
    <xf numFmtId="0" fontId="43" fillId="6" borderId="25" xfId="0" applyFont="1" applyFill="1" applyBorder="1" applyAlignment="1">
      <alignment horizontal="left" vertical="center" wrapText="1" indent="4"/>
    </xf>
    <xf numFmtId="0" fontId="12" fillId="6" borderId="19" xfId="0" applyFont="1" applyFill="1" applyBorder="1" applyAlignment="1">
      <alignment vertical="center" wrapText="1"/>
    </xf>
    <xf numFmtId="0" fontId="55" fillId="15" borderId="20" xfId="0" applyFont="1" applyFill="1" applyBorder="1" applyAlignment="1">
      <alignment vertical="center" wrapText="1"/>
    </xf>
    <xf numFmtId="0" fontId="20" fillId="15" borderId="5" xfId="0" applyFont="1" applyFill="1" applyBorder="1" applyAlignment="1">
      <alignment vertical="center" wrapText="1"/>
    </xf>
    <xf numFmtId="0" fontId="58" fillId="0" borderId="6" xfId="0" applyFont="1" applyBorder="1" applyAlignment="1">
      <alignment vertical="center" wrapText="1"/>
    </xf>
    <xf numFmtId="0" fontId="20" fillId="15" borderId="6" xfId="0" applyFont="1" applyFill="1" applyBorder="1" applyAlignment="1">
      <alignment vertical="center" wrapText="1"/>
    </xf>
    <xf numFmtId="0" fontId="59" fillId="0" borderId="0" xfId="0" applyFont="1"/>
    <xf numFmtId="0" fontId="57" fillId="0" borderId="19" xfId="0" applyFont="1" applyBorder="1" applyAlignment="1">
      <alignment vertical="center" wrapText="1"/>
    </xf>
    <xf numFmtId="0" fontId="60" fillId="15" borderId="27" xfId="0" applyFont="1" applyFill="1" applyBorder="1"/>
    <xf numFmtId="0" fontId="60" fillId="15" borderId="27" xfId="0" applyFont="1" applyFill="1" applyBorder="1" applyAlignment="1">
      <alignment vertical="center" wrapText="1"/>
    </xf>
    <xf numFmtId="14" fontId="53" fillId="6" borderId="27" xfId="0" applyNumberFormat="1" applyFont="1" applyFill="1" applyBorder="1" applyAlignment="1">
      <alignment vertical="center" wrapText="1"/>
    </xf>
    <xf numFmtId="0" fontId="22" fillId="6" borderId="27" xfId="0" applyFont="1" applyFill="1" applyBorder="1" applyAlignment="1">
      <alignment vertical="center" wrapText="1"/>
    </xf>
    <xf numFmtId="14" fontId="22" fillId="6" borderId="27" xfId="0" applyNumberFormat="1" applyFont="1" applyFill="1" applyBorder="1" applyAlignment="1">
      <alignment vertical="center" wrapText="1"/>
    </xf>
    <xf numFmtId="0" fontId="0" fillId="0" borderId="27" xfId="0" applyBorder="1"/>
    <xf numFmtId="0" fontId="56" fillId="15" borderId="19" xfId="0" applyFont="1" applyFill="1" applyBorder="1" applyAlignment="1">
      <alignment vertical="center" wrapText="1"/>
    </xf>
    <xf numFmtId="0" fontId="57" fillId="0" borderId="25" xfId="0" applyFont="1" applyBorder="1" applyAlignment="1">
      <alignment horizontal="left" vertical="center" wrapText="1" indent="4"/>
    </xf>
    <xf numFmtId="0" fontId="57" fillId="0" borderId="19" xfId="0" applyFont="1" applyBorder="1" applyAlignment="1">
      <alignment horizontal="left" vertical="center" wrapText="1" indent="4"/>
    </xf>
    <xf numFmtId="0" fontId="57" fillId="0" borderId="19" xfId="0" applyFont="1" applyBorder="1" applyAlignment="1">
      <alignment horizontal="left" vertical="center" wrapText="1" indent="2"/>
    </xf>
    <xf numFmtId="0" fontId="28" fillId="4" borderId="4" xfId="0" applyFont="1" applyFill="1" applyBorder="1" applyAlignment="1">
      <alignment vertical="center" wrapText="1"/>
    </xf>
    <xf numFmtId="0" fontId="31" fillId="0" borderId="0" xfId="0" applyFont="1" applyAlignment="1">
      <alignment vertical="center" wrapText="1"/>
    </xf>
    <xf numFmtId="0" fontId="34" fillId="16" borderId="28" xfId="0" applyFont="1" applyFill="1" applyBorder="1" applyAlignment="1">
      <alignment vertical="center" wrapText="1"/>
    </xf>
    <xf numFmtId="0" fontId="48" fillId="16" borderId="29" xfId="0" applyFont="1" applyFill="1" applyBorder="1" applyAlignment="1">
      <alignment vertical="center" wrapText="1"/>
    </xf>
    <xf numFmtId="0" fontId="48" fillId="16" borderId="29" xfId="0" applyFont="1" applyFill="1" applyBorder="1" applyAlignment="1">
      <alignment horizontal="left" vertical="center" wrapText="1" indent="2"/>
    </xf>
    <xf numFmtId="0" fontId="32" fillId="16" borderId="29" xfId="0" applyFont="1" applyFill="1" applyBorder="1" applyAlignment="1">
      <alignment horizontal="left" vertical="center" wrapText="1" indent="2"/>
    </xf>
    <xf numFmtId="0" fontId="48" fillId="16" borderId="30" xfId="0" applyFont="1" applyFill="1" applyBorder="1" applyAlignment="1">
      <alignment vertical="center" wrapText="1"/>
    </xf>
    <xf numFmtId="0" fontId="61" fillId="15" borderId="3" xfId="0" applyFont="1" applyFill="1" applyBorder="1" applyAlignment="1">
      <alignment vertical="top" wrapText="1"/>
    </xf>
    <xf numFmtId="0" fontId="61" fillId="15" borderId="4" xfId="0" applyFont="1" applyFill="1" applyBorder="1" applyAlignment="1">
      <alignment vertical="top"/>
    </xf>
    <xf numFmtId="0" fontId="61" fillId="15" borderId="4" xfId="0" applyFont="1" applyFill="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18" fillId="0" borderId="4" xfId="3" applyFill="1" applyBorder="1" applyAlignment="1" applyProtection="1">
      <alignment horizontal="left" vertical="top"/>
    </xf>
    <xf numFmtId="0" fontId="4" fillId="0" borderId="4" xfId="0" applyFont="1" applyBorder="1" applyAlignment="1">
      <alignment horizontal="left" vertical="top"/>
    </xf>
    <xf numFmtId="0" fontId="2" fillId="0" borderId="4" xfId="0" applyFont="1" applyBorder="1" applyAlignment="1">
      <alignment horizontal="left" vertical="top" wrapText="1"/>
    </xf>
    <xf numFmtId="0" fontId="61" fillId="15" borderId="1" xfId="0" applyFont="1" applyFill="1" applyBorder="1" applyAlignment="1">
      <alignment vertical="top" wrapText="1"/>
    </xf>
    <xf numFmtId="0" fontId="61" fillId="15" borderId="2" xfId="0" applyFont="1" applyFill="1" applyBorder="1" applyAlignment="1">
      <alignment vertical="top"/>
    </xf>
    <xf numFmtId="0" fontId="61" fillId="15" borderId="2" xfId="0" applyFont="1" applyFill="1" applyBorder="1" applyAlignment="1">
      <alignment horizontal="left" vertical="top"/>
    </xf>
    <xf numFmtId="0" fontId="61" fillId="15" borderId="14" xfId="0" applyFont="1" applyFill="1" applyBorder="1" applyAlignment="1">
      <alignment vertical="top" wrapText="1"/>
    </xf>
    <xf numFmtId="0" fontId="61" fillId="15" borderId="14" xfId="0" applyFont="1" applyFill="1" applyBorder="1" applyAlignment="1">
      <alignment vertical="top"/>
    </xf>
    <xf numFmtId="0" fontId="61" fillId="15" borderId="14" xfId="0" applyFont="1" applyFill="1" applyBorder="1" applyAlignment="1">
      <alignment horizontal="right" vertical="top" wrapText="1"/>
    </xf>
    <xf numFmtId="0" fontId="2" fillId="0" borderId="14" xfId="0" applyFont="1" applyBorder="1" applyAlignment="1">
      <alignment horizontal="center" vertical="top"/>
    </xf>
    <xf numFmtId="0" fontId="2" fillId="0" borderId="0" xfId="0" applyFont="1" applyAlignment="1">
      <alignment horizontal="center" vertical="top"/>
    </xf>
    <xf numFmtId="0" fontId="2" fillId="11" borderId="14" xfId="0" applyFont="1" applyFill="1" applyBorder="1" applyAlignment="1">
      <alignment horizontal="center" vertical="top"/>
    </xf>
    <xf numFmtId="0" fontId="61" fillId="15" borderId="14" xfId="0" applyFont="1" applyFill="1" applyBorder="1" applyAlignment="1">
      <alignment horizontal="left" vertical="top" wrapText="1"/>
    </xf>
    <xf numFmtId="0" fontId="2" fillId="0" borderId="14" xfId="0" applyFont="1" applyBorder="1" applyAlignment="1">
      <alignment horizontal="left" vertical="top" wrapText="1"/>
    </xf>
    <xf numFmtId="0" fontId="2" fillId="9" borderId="14" xfId="0" applyFont="1" applyFill="1" applyBorder="1" applyAlignment="1">
      <alignment horizontal="left" vertical="top" wrapText="1"/>
    </xf>
    <xf numFmtId="0" fontId="2" fillId="0" borderId="14" xfId="0" applyFont="1" applyBorder="1" applyAlignment="1">
      <alignment horizontal="left" vertical="top"/>
    </xf>
    <xf numFmtId="0" fontId="16" fillId="11" borderId="14" xfId="0" applyFont="1" applyFill="1" applyBorder="1" applyAlignment="1">
      <alignment horizontal="left" vertical="top"/>
    </xf>
    <xf numFmtId="0" fontId="16" fillId="0" borderId="14" xfId="0" applyFont="1" applyBorder="1" applyAlignment="1">
      <alignment horizontal="left" vertical="top"/>
    </xf>
    <xf numFmtId="0" fontId="1" fillId="11" borderId="14" xfId="0" applyFont="1" applyFill="1" applyBorder="1" applyAlignment="1">
      <alignment horizontal="left" vertical="top" wrapText="1"/>
    </xf>
    <xf numFmtId="0" fontId="2" fillId="11" borderId="14" xfId="0" applyFont="1" applyFill="1" applyBorder="1" applyAlignment="1">
      <alignment horizontal="left" vertical="top" wrapText="1"/>
    </xf>
    <xf numFmtId="0" fontId="13" fillId="9" borderId="14" xfId="0" applyFont="1" applyFill="1" applyBorder="1" applyAlignment="1">
      <alignment horizontal="left" vertical="top" wrapText="1"/>
    </xf>
    <xf numFmtId="0" fontId="2" fillId="9" borderId="14" xfId="0" applyFont="1" applyFill="1" applyBorder="1" applyAlignment="1">
      <alignment horizontal="left" vertical="top"/>
    </xf>
    <xf numFmtId="9" fontId="2" fillId="0" borderId="14" xfId="0" applyNumberFormat="1" applyFont="1" applyBorder="1" applyAlignment="1">
      <alignment horizontal="left" vertical="top" wrapText="1"/>
    </xf>
    <xf numFmtId="9" fontId="1" fillId="11" borderId="14" xfId="0" applyNumberFormat="1" applyFont="1" applyFill="1" applyBorder="1" applyAlignment="1">
      <alignment horizontal="left" vertical="top" wrapText="1"/>
    </xf>
    <xf numFmtId="9" fontId="1" fillId="0" borderId="14" xfId="0" applyNumberFormat="1" applyFont="1" applyBorder="1" applyAlignment="1">
      <alignment horizontal="left" vertical="top" wrapText="1"/>
    </xf>
    <xf numFmtId="0" fontId="3" fillId="11" borderId="14" xfId="0" applyFont="1" applyFill="1" applyBorder="1" applyAlignment="1">
      <alignment horizontal="left" vertical="top" wrapText="1"/>
    </xf>
    <xf numFmtId="0" fontId="2" fillId="0" borderId="0" xfId="0" applyFont="1" applyAlignment="1">
      <alignment horizontal="left" vertical="top"/>
    </xf>
    <xf numFmtId="0" fontId="4" fillId="11" borderId="14" xfId="0" applyFont="1" applyFill="1" applyBorder="1" applyAlignment="1">
      <alignment horizontal="left" vertical="top" wrapText="1"/>
    </xf>
    <xf numFmtId="0" fontId="2" fillId="11" borderId="14" xfId="0" applyFont="1" applyFill="1" applyBorder="1" applyAlignment="1">
      <alignment horizontal="left" vertical="top"/>
    </xf>
    <xf numFmtId="0" fontId="2" fillId="14" borderId="14" xfId="0" applyFont="1" applyFill="1" applyBorder="1" applyAlignment="1">
      <alignment vertical="top"/>
    </xf>
    <xf numFmtId="0" fontId="2" fillId="0" borderId="14" xfId="0" applyFont="1" applyBorder="1" applyAlignment="1">
      <alignment vertical="top"/>
    </xf>
    <xf numFmtId="0" fontId="61" fillId="15" borderId="14" xfId="0" applyFont="1" applyFill="1" applyBorder="1" applyAlignment="1">
      <alignment horizontal="center" vertical="top"/>
    </xf>
    <xf numFmtId="0" fontId="2" fillId="14" borderId="14" xfId="0" applyFont="1" applyFill="1" applyBorder="1" applyAlignment="1">
      <alignment horizontal="center" vertical="top"/>
    </xf>
    <xf numFmtId="0" fontId="2" fillId="9" borderId="14" xfId="0" applyFont="1" applyFill="1" applyBorder="1" applyAlignment="1">
      <alignment horizontal="center" vertical="top"/>
    </xf>
    <xf numFmtId="0" fontId="1" fillId="11" borderId="14" xfId="0" applyFont="1" applyFill="1" applyBorder="1" applyAlignment="1">
      <alignment horizontal="center" vertical="top"/>
    </xf>
    <xf numFmtId="0" fontId="2" fillId="11" borderId="15" xfId="0" applyFont="1" applyFill="1" applyBorder="1" applyAlignment="1">
      <alignment horizontal="center" vertical="top"/>
    </xf>
    <xf numFmtId="9" fontId="61" fillId="15" borderId="14" xfId="0" applyNumberFormat="1" applyFont="1" applyFill="1" applyBorder="1" applyAlignment="1">
      <alignment vertical="top"/>
    </xf>
    <xf numFmtId="9" fontId="1" fillId="11" borderId="14" xfId="0" applyNumberFormat="1" applyFont="1" applyFill="1" applyBorder="1" applyAlignment="1">
      <alignment vertical="top"/>
    </xf>
    <xf numFmtId="9" fontId="2" fillId="11" borderId="15" xfId="0" applyNumberFormat="1" applyFont="1" applyFill="1" applyBorder="1" applyAlignment="1">
      <alignment vertical="top"/>
    </xf>
    <xf numFmtId="9" fontId="2" fillId="11" borderId="14" xfId="0" applyNumberFormat="1" applyFont="1" applyFill="1" applyBorder="1" applyAlignment="1">
      <alignment vertical="top"/>
    </xf>
    <xf numFmtId="10" fontId="1" fillId="11" borderId="14" xfId="0" applyNumberFormat="1" applyFont="1" applyFill="1" applyBorder="1" applyAlignment="1">
      <alignment vertical="top"/>
    </xf>
    <xf numFmtId="0" fontId="61" fillId="15" borderId="15" xfId="0" applyFont="1" applyFill="1" applyBorder="1" applyAlignment="1">
      <alignment vertical="top" wrapText="1"/>
    </xf>
    <xf numFmtId="0" fontId="16" fillId="11" borderId="15" xfId="0" applyFont="1" applyFill="1" applyBorder="1" applyAlignment="1">
      <alignment vertical="top"/>
    </xf>
    <xf numFmtId="0" fontId="3" fillId="11" borderId="15" xfId="0" applyFont="1" applyFill="1" applyBorder="1" applyAlignment="1">
      <alignment vertical="top" wrapText="1"/>
    </xf>
    <xf numFmtId="0" fontId="1" fillId="11" borderId="15" xfId="0" applyFont="1" applyFill="1" applyBorder="1" applyAlignment="1">
      <alignment vertical="top" wrapText="1"/>
    </xf>
    <xf numFmtId="0" fontId="2" fillId="9" borderId="15" xfId="0" applyFont="1" applyFill="1" applyBorder="1" applyAlignment="1">
      <alignment vertical="top" wrapText="1"/>
    </xf>
    <xf numFmtId="0" fontId="2" fillId="0" borderId="15" xfId="0" applyFont="1" applyBorder="1" applyAlignment="1">
      <alignment vertical="top" wrapText="1"/>
    </xf>
    <xf numFmtId="0" fontId="1" fillId="0" borderId="15" xfId="0" applyFont="1" applyBorder="1" applyAlignment="1">
      <alignment vertical="top" wrapText="1"/>
    </xf>
    <xf numFmtId="0" fontId="4" fillId="0" borderId="15" xfId="0" applyFont="1" applyBorder="1" applyAlignment="1">
      <alignment vertical="top" wrapText="1"/>
    </xf>
    <xf numFmtId="0" fontId="2" fillId="0" borderId="15" xfId="0" applyFont="1" applyBorder="1" applyAlignment="1">
      <alignment vertical="top"/>
    </xf>
    <xf numFmtId="0" fontId="4" fillId="11" borderId="14" xfId="0" applyFont="1" applyFill="1" applyBorder="1" applyAlignment="1">
      <alignment vertical="top" wrapText="1"/>
    </xf>
    <xf numFmtId="0" fontId="61" fillId="15" borderId="0" xfId="0" applyFont="1" applyFill="1" applyAlignment="1">
      <alignment vertical="top"/>
    </xf>
    <xf numFmtId="0" fontId="62" fillId="15" borderId="14" xfId="0" applyFont="1" applyFill="1" applyBorder="1" applyAlignment="1">
      <alignment vertical="top"/>
    </xf>
    <xf numFmtId="0" fontId="2" fillId="11" borderId="0" xfId="0" applyFont="1" applyFill="1" applyAlignment="1">
      <alignment vertical="top"/>
    </xf>
    <xf numFmtId="0" fontId="21" fillId="3" borderId="18" xfId="0" applyFont="1" applyFill="1" applyBorder="1" applyAlignment="1">
      <alignment horizontal="left" vertical="top" wrapText="1"/>
    </xf>
    <xf numFmtId="0" fontId="21" fillId="3" borderId="19" xfId="0" applyFont="1" applyFill="1" applyBorder="1" applyAlignment="1">
      <alignment horizontal="left" vertical="top" wrapText="1"/>
    </xf>
    <xf numFmtId="0" fontId="21" fillId="3" borderId="18" xfId="0" applyFont="1" applyFill="1" applyBorder="1" applyAlignment="1">
      <alignment horizontal="left" vertical="top"/>
    </xf>
    <xf numFmtId="0" fontId="21" fillId="3" borderId="19" xfId="0" applyFont="1" applyFill="1" applyBorder="1" applyAlignment="1">
      <alignment horizontal="left" vertical="top"/>
    </xf>
    <xf numFmtId="0" fontId="2" fillId="3" borderId="14" xfId="0" applyFont="1" applyFill="1" applyBorder="1" applyAlignment="1">
      <alignment vertical="top" wrapText="1"/>
    </xf>
    <xf numFmtId="0" fontId="57" fillId="0" borderId="26" xfId="0" applyFont="1" applyBorder="1" applyAlignment="1">
      <alignment vertical="center" wrapText="1"/>
    </xf>
    <xf numFmtId="0" fontId="57" fillId="0" borderId="21" xfId="0" applyFont="1" applyBorder="1" applyAlignment="1">
      <alignment vertical="center" wrapText="1"/>
    </xf>
    <xf numFmtId="0" fontId="57" fillId="0" borderId="20" xfId="0" applyFont="1" applyBorder="1" applyAlignment="1">
      <alignment vertical="center" wrapText="1"/>
    </xf>
    <xf numFmtId="0" fontId="57" fillId="0" borderId="18" xfId="0" applyFont="1" applyBorder="1" applyAlignment="1">
      <alignment vertical="center" wrapText="1"/>
    </xf>
    <xf numFmtId="0" fontId="57" fillId="0" borderId="19" xfId="0" applyFont="1" applyBorder="1" applyAlignment="1">
      <alignment vertical="center" wrapText="1"/>
    </xf>
    <xf numFmtId="0" fontId="57" fillId="0" borderId="18" xfId="0" applyFont="1" applyBorder="1" applyAlignment="1">
      <alignment horizontal="left" vertical="center" wrapText="1" indent="4"/>
    </xf>
    <xf numFmtId="0" fontId="57" fillId="0" borderId="19" xfId="0" applyFont="1" applyBorder="1" applyAlignment="1">
      <alignment horizontal="left" vertical="center" wrapText="1" indent="4"/>
    </xf>
    <xf numFmtId="0" fontId="3" fillId="6" borderId="22" xfId="0" applyFont="1" applyFill="1" applyBorder="1" applyAlignment="1">
      <alignment vertical="center"/>
    </xf>
    <xf numFmtId="0" fontId="3" fillId="6" borderId="3" xfId="0" applyFont="1" applyFill="1" applyBorder="1" applyAlignment="1">
      <alignment vertical="center"/>
    </xf>
    <xf numFmtId="0" fontId="4" fillId="4" borderId="22" xfId="0" applyFont="1" applyFill="1" applyBorder="1" applyAlignment="1">
      <alignment vertical="center" wrapText="1"/>
    </xf>
    <xf numFmtId="0" fontId="4" fillId="4" borderId="3" xfId="0" applyFont="1" applyFill="1" applyBorder="1" applyAlignment="1">
      <alignment vertical="center"/>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1" fillId="8" borderId="13" xfId="0" applyFont="1" applyFill="1" applyBorder="1" applyAlignment="1">
      <alignment vertical="center" wrapText="1"/>
    </xf>
    <xf numFmtId="0" fontId="41" fillId="8" borderId="9" xfId="0" applyFont="1" applyFill="1" applyBorder="1" applyAlignment="1">
      <alignment vertical="center" wrapText="1"/>
    </xf>
    <xf numFmtId="0" fontId="3" fillId="7" borderId="23" xfId="0" applyFont="1" applyFill="1" applyBorder="1" applyAlignment="1">
      <alignment vertical="center" wrapText="1"/>
    </xf>
    <xf numFmtId="0" fontId="41" fillId="8" borderId="23" xfId="0" applyFont="1" applyFill="1" applyBorder="1" applyAlignment="1">
      <alignment vertical="center" wrapText="1"/>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38100</xdr:rowOff>
    </xdr:from>
    <xdr:to>
      <xdr:col>3</xdr:col>
      <xdr:colOff>844537</xdr:colOff>
      <xdr:row>42</xdr:row>
      <xdr:rowOff>13929</xdr:rowOff>
    </xdr:to>
    <xdr:pic>
      <xdr:nvPicPr>
        <xdr:cNvPr id="7" name="Billede 6">
          <a:extLst>
            <a:ext uri="{FF2B5EF4-FFF2-40B4-BE49-F238E27FC236}">
              <a16:creationId xmlns:a16="http://schemas.microsoft.com/office/drawing/2014/main" id="{FC108B09-36FE-4789-8549-1D1BA8BA002F}"/>
            </a:ext>
          </a:extLst>
        </xdr:cNvPr>
        <xdr:cNvPicPr>
          <a:picLocks noChangeAspect="1"/>
        </xdr:cNvPicPr>
      </xdr:nvPicPr>
      <xdr:blipFill rotWithShape="1">
        <a:blip xmlns:r="http://schemas.openxmlformats.org/officeDocument/2006/relationships" r:embed="rId1"/>
        <a:srcRect l="25322" t="26523" r="25888" b="10681"/>
        <a:stretch/>
      </xdr:blipFill>
      <xdr:spPr>
        <a:xfrm>
          <a:off x="0" y="6451600"/>
          <a:ext cx="5562587" cy="40271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B2" sqref="B2"/>
    </sheetView>
  </sheetViews>
  <sheetFormatPr defaultRowHeight="14.4"/>
  <cols>
    <col min="1" max="1" width="5.5546875" customWidth="1"/>
    <col min="2" max="2" width="32.44140625" customWidth="1"/>
    <col min="3" max="3" width="48.5546875" style="48" customWidth="1"/>
  </cols>
  <sheetData>
    <row r="1" spans="1:6" ht="15" thickBot="1">
      <c r="A1" s="176"/>
      <c r="B1" s="177"/>
      <c r="C1" s="178" t="s">
        <v>0</v>
      </c>
    </row>
    <row r="2" spans="1:6" ht="15" thickBot="1">
      <c r="A2" s="1" t="s">
        <v>1</v>
      </c>
      <c r="B2" s="2" t="s">
        <v>2</v>
      </c>
      <c r="C2" s="171"/>
    </row>
    <row r="3" spans="1:6" ht="15" thickBot="1">
      <c r="A3" s="3" t="s">
        <v>3</v>
      </c>
      <c r="B3" s="4" t="s">
        <v>4</v>
      </c>
      <c r="C3" s="171"/>
      <c r="F3" s="59"/>
    </row>
    <row r="4" spans="1:6" ht="15" thickBot="1">
      <c r="A4" s="3" t="s">
        <v>5</v>
      </c>
      <c r="B4" s="4" t="s">
        <v>6</v>
      </c>
      <c r="C4" s="171"/>
      <c r="F4" s="59"/>
    </row>
    <row r="5" spans="1:6" ht="15" thickBot="1">
      <c r="A5" s="3" t="s">
        <v>7</v>
      </c>
      <c r="B5" s="4" t="s">
        <v>8</v>
      </c>
      <c r="C5" s="171"/>
      <c r="F5" s="60"/>
    </row>
    <row r="6" spans="1:6" ht="15" thickBot="1">
      <c r="A6" s="3" t="s">
        <v>9</v>
      </c>
      <c r="B6" s="4" t="s">
        <v>10</v>
      </c>
      <c r="C6" s="171"/>
      <c r="F6" s="60"/>
    </row>
    <row r="7" spans="1:6" ht="15" thickBot="1">
      <c r="A7" s="3" t="s">
        <v>11</v>
      </c>
      <c r="B7" s="4" t="s">
        <v>12</v>
      </c>
      <c r="C7" s="171"/>
    </row>
    <row r="8" spans="1:6" ht="15" thickBot="1">
      <c r="A8" s="3" t="s">
        <v>13</v>
      </c>
      <c r="B8" s="4" t="s">
        <v>15</v>
      </c>
      <c r="C8" s="173"/>
    </row>
    <row r="9" spans="1:6" ht="15" thickBot="1">
      <c r="A9" s="3" t="s">
        <v>14</v>
      </c>
      <c r="B9" s="4" t="s">
        <v>17</v>
      </c>
      <c r="C9" s="173"/>
    </row>
    <row r="10" spans="1:6" ht="15" thickBot="1">
      <c r="A10" s="3" t="s">
        <v>16</v>
      </c>
      <c r="B10" s="4" t="s">
        <v>19</v>
      </c>
      <c r="C10" s="171"/>
    </row>
    <row r="11" spans="1:6" ht="15" thickBot="1">
      <c r="A11" s="3" t="s">
        <v>18</v>
      </c>
      <c r="B11" s="4" t="s">
        <v>21</v>
      </c>
      <c r="C11" s="175"/>
    </row>
    <row r="12" spans="1:6" ht="15" thickBot="1">
      <c r="A12" s="3" t="s">
        <v>20</v>
      </c>
      <c r="B12" s="4" t="s">
        <v>23</v>
      </c>
      <c r="C12" s="171"/>
    </row>
    <row r="13" spans="1:6" ht="15" thickBot="1">
      <c r="A13" s="3" t="s">
        <v>22</v>
      </c>
      <c r="B13" s="4" t="s">
        <v>25</v>
      </c>
      <c r="C13" s="171"/>
    </row>
    <row r="14" spans="1:6" ht="21" thickBot="1">
      <c r="A14" s="3" t="s">
        <v>24</v>
      </c>
      <c r="B14" s="5" t="s">
        <v>140</v>
      </c>
      <c r="C14" s="171"/>
    </row>
    <row r="15" spans="1:6" ht="21" thickBot="1">
      <c r="A15" s="3" t="s">
        <v>26</v>
      </c>
      <c r="B15" s="5" t="s">
        <v>141</v>
      </c>
      <c r="C15" s="171"/>
    </row>
    <row r="16" spans="1:6" ht="15" thickBot="1">
      <c r="A16" s="3" t="s">
        <v>27</v>
      </c>
      <c r="B16" s="4" t="s">
        <v>29</v>
      </c>
      <c r="C16" s="171"/>
    </row>
    <row r="17" spans="1:3" ht="31.5" customHeight="1" thickBot="1">
      <c r="A17" s="3" t="s">
        <v>28</v>
      </c>
      <c r="B17" s="5" t="s">
        <v>142</v>
      </c>
      <c r="C17" s="171"/>
    </row>
    <row r="18" spans="1:3" ht="15" thickBot="1">
      <c r="A18" s="3" t="s">
        <v>30</v>
      </c>
      <c r="B18" s="4" t="s">
        <v>32</v>
      </c>
      <c r="C18" s="171"/>
    </row>
    <row r="19" spans="1:3" ht="15" thickBot="1">
      <c r="A19" s="3" t="s">
        <v>31</v>
      </c>
      <c r="B19" s="4" t="s">
        <v>34</v>
      </c>
      <c r="C19" s="171"/>
    </row>
    <row r="20" spans="1:3" ht="15" thickBot="1">
      <c r="A20" s="3" t="s">
        <v>33</v>
      </c>
      <c r="B20" s="4" t="s">
        <v>36</v>
      </c>
      <c r="C20" s="171"/>
    </row>
    <row r="21" spans="1:3" ht="15" thickBot="1">
      <c r="A21" s="3" t="s">
        <v>35</v>
      </c>
      <c r="B21" s="4" t="s">
        <v>53</v>
      </c>
      <c r="C21" s="171"/>
    </row>
    <row r="22" spans="1:3" ht="15" thickBot="1">
      <c r="A22" s="43" t="s">
        <v>37</v>
      </c>
      <c r="B22" s="44" t="s">
        <v>111</v>
      </c>
      <c r="C22" s="171"/>
    </row>
    <row r="23" spans="1:3" ht="15" thickBot="1">
      <c r="A23" s="168"/>
      <c r="B23" s="169" t="s">
        <v>38</v>
      </c>
      <c r="C23" s="170" t="s">
        <v>39</v>
      </c>
    </row>
    <row r="24" spans="1:3" ht="15" thickBot="1">
      <c r="A24" s="3" t="s">
        <v>40</v>
      </c>
      <c r="B24" s="4" t="s">
        <v>41</v>
      </c>
      <c r="C24" s="171"/>
    </row>
    <row r="25" spans="1:3" ht="15" thickBot="1">
      <c r="A25" s="3" t="s">
        <v>42</v>
      </c>
      <c r="B25" s="4" t="s">
        <v>134</v>
      </c>
      <c r="C25" s="171"/>
    </row>
    <row r="26" spans="1:3" ht="15" thickBot="1">
      <c r="A26" s="3" t="s">
        <v>43</v>
      </c>
      <c r="B26" s="4" t="s">
        <v>135</v>
      </c>
      <c r="C26" s="171"/>
    </row>
    <row r="27" spans="1:3" ht="15" thickBot="1">
      <c r="A27" s="3" t="s">
        <v>44</v>
      </c>
      <c r="B27" s="4" t="s">
        <v>107</v>
      </c>
      <c r="C27" s="172"/>
    </row>
    <row r="28" spans="1:3" ht="15" thickBot="1">
      <c r="A28" s="3" t="s">
        <v>45</v>
      </c>
      <c r="B28" s="4" t="s">
        <v>104</v>
      </c>
      <c r="C28" s="171"/>
    </row>
    <row r="29" spans="1:3" ht="15" thickBot="1">
      <c r="A29" s="3" t="s">
        <v>46</v>
      </c>
      <c r="B29" s="4" t="s">
        <v>136</v>
      </c>
      <c r="C29" s="172"/>
    </row>
    <row r="30" spans="1:3" ht="15" thickBot="1">
      <c r="A30" s="3" t="s">
        <v>47</v>
      </c>
      <c r="B30" s="4" t="s">
        <v>137</v>
      </c>
      <c r="C30" s="172"/>
    </row>
    <row r="31" spans="1:3" ht="15" thickBot="1">
      <c r="A31" s="3" t="s">
        <v>48</v>
      </c>
      <c r="B31" s="4" t="s">
        <v>105</v>
      </c>
      <c r="C31" s="171"/>
    </row>
    <row r="32" spans="1:3" ht="15" thickBot="1">
      <c r="A32" s="3" t="s">
        <v>50</v>
      </c>
      <c r="B32" s="4" t="s">
        <v>106</v>
      </c>
      <c r="C32" s="173"/>
    </row>
    <row r="33" spans="1:3" ht="15" thickBot="1">
      <c r="A33" s="3" t="s">
        <v>51</v>
      </c>
      <c r="B33" s="4" t="s">
        <v>49</v>
      </c>
      <c r="C33" s="171"/>
    </row>
    <row r="34" spans="1:3" ht="15" thickBot="1">
      <c r="A34" s="3" t="s">
        <v>52</v>
      </c>
      <c r="B34" s="4" t="s">
        <v>143</v>
      </c>
      <c r="C34" s="171"/>
    </row>
    <row r="35" spans="1:3" ht="15" thickBot="1">
      <c r="A35" s="3" t="s">
        <v>138</v>
      </c>
      <c r="B35" s="4" t="s">
        <v>144</v>
      </c>
      <c r="C35" s="171"/>
    </row>
    <row r="36" spans="1:3" ht="21" thickBot="1">
      <c r="A36" s="3" t="s">
        <v>145</v>
      </c>
      <c r="B36" s="5" t="s">
        <v>103</v>
      </c>
      <c r="C36" s="174"/>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G20" sqref="G20"/>
    </sheetView>
  </sheetViews>
  <sheetFormatPr defaultRowHeight="14.4"/>
  <cols>
    <col min="1" max="1" width="18" customWidth="1"/>
    <col min="2" max="2" width="66.21875" customWidth="1"/>
  </cols>
  <sheetData>
    <row r="1" spans="1:2" ht="19.8">
      <c r="A1" s="81" t="s">
        <v>922</v>
      </c>
    </row>
    <row r="2" spans="1:2" ht="15" thickBot="1">
      <c r="A2" s="82"/>
    </row>
    <row r="3" spans="1:2" ht="15" thickBot="1">
      <c r="A3" s="83"/>
      <c r="B3" s="84" t="s">
        <v>0</v>
      </c>
    </row>
    <row r="4" spans="1:2" ht="15" thickBot="1">
      <c r="A4" s="85" t="s">
        <v>746</v>
      </c>
      <c r="B4" s="86" t="s">
        <v>747</v>
      </c>
    </row>
    <row r="5" spans="1:2" ht="15" thickBot="1">
      <c r="A5" s="85" t="s">
        <v>97</v>
      </c>
      <c r="B5" s="86" t="s">
        <v>747</v>
      </c>
    </row>
    <row r="6" spans="1:2" ht="15" thickBot="1">
      <c r="A6" s="85" t="s">
        <v>72</v>
      </c>
      <c r="B6" s="86" t="s">
        <v>747</v>
      </c>
    </row>
    <row r="7" spans="1:2" ht="27" thickBot="1">
      <c r="A7" s="85" t="s">
        <v>748</v>
      </c>
      <c r="B7" s="161" t="s">
        <v>921</v>
      </c>
    </row>
    <row r="8" spans="1:2" ht="19.8">
      <c r="A8" s="87"/>
    </row>
    <row r="9" spans="1:2" ht="16.2">
      <c r="B9" s="88" t="s">
        <v>749</v>
      </c>
    </row>
    <row r="10" spans="1:2">
      <c r="B10" s="89" t="s">
        <v>750</v>
      </c>
    </row>
    <row r="11" spans="1:2">
      <c r="B11" s="89"/>
    </row>
    <row r="12" spans="1:2" ht="51">
      <c r="B12" s="90" t="s">
        <v>751</v>
      </c>
    </row>
    <row r="13" spans="1:2" ht="51">
      <c r="B13" s="90" t="s">
        <v>752</v>
      </c>
    </row>
    <row r="14" spans="1:2">
      <c r="B14" s="91"/>
    </row>
    <row r="15" spans="1:2" ht="16.2">
      <c r="B15" s="88" t="s">
        <v>753</v>
      </c>
    </row>
    <row r="16" spans="1:2">
      <c r="B16" s="92" t="s">
        <v>754</v>
      </c>
    </row>
    <row r="18" spans="2:2" ht="25.8">
      <c r="B18" s="90" t="s">
        <v>916</v>
      </c>
    </row>
    <row r="20" spans="2:2" ht="25.8">
      <c r="B20" s="90" t="s">
        <v>755</v>
      </c>
    </row>
    <row r="22" spans="2:2" ht="25.8">
      <c r="B22" s="90" t="s">
        <v>918</v>
      </c>
    </row>
    <row r="23" spans="2:2">
      <c r="B23" s="94"/>
    </row>
    <row r="24" spans="2:2" ht="25.8">
      <c r="B24" s="90" t="s">
        <v>917</v>
      </c>
    </row>
    <row r="26" spans="2:2">
      <c r="B26" s="93" t="s">
        <v>756</v>
      </c>
    </row>
    <row r="28" spans="2:2" ht="38.4">
      <c r="B28" s="90" t="s">
        <v>757</v>
      </c>
    </row>
    <row r="30" spans="2:2" ht="38.4">
      <c r="B30" s="90" t="s">
        <v>919</v>
      </c>
    </row>
    <row r="32" spans="2:2" ht="25.8">
      <c r="B32" s="90" t="s">
        <v>758</v>
      </c>
    </row>
    <row r="33" spans="2:2">
      <c r="B33" s="94"/>
    </row>
    <row r="34" spans="2:2" ht="25.8">
      <c r="B34" s="90" t="s">
        <v>759</v>
      </c>
    </row>
    <row r="36" spans="2:2">
      <c r="B36" s="93" t="s">
        <v>760</v>
      </c>
    </row>
    <row r="38" spans="2:2" ht="38.4">
      <c r="B38" s="90" t="s">
        <v>761</v>
      </c>
    </row>
    <row r="40" spans="2:2" ht="38.4">
      <c r="B40" s="90" t="s">
        <v>920</v>
      </c>
    </row>
    <row r="42" spans="2:2">
      <c r="B42" s="93" t="s">
        <v>762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topLeftCell="A4" workbookViewId="0">
      <selection activeCell="C12" sqref="C12"/>
    </sheetView>
  </sheetViews>
  <sheetFormatPr defaultRowHeight="14.4"/>
  <cols>
    <col min="1" max="1" width="93.21875" customWidth="1"/>
  </cols>
  <sheetData>
    <row r="1" spans="1:1" ht="17.399999999999999">
      <c r="A1" s="81" t="s">
        <v>931</v>
      </c>
    </row>
    <row r="2" spans="1:1">
      <c r="A2" s="89"/>
    </row>
    <row r="3" spans="1:1" ht="25.2">
      <c r="A3" s="162" t="s">
        <v>932</v>
      </c>
    </row>
    <row r="4" spans="1:1">
      <c r="A4" s="89"/>
    </row>
    <row r="5" spans="1:1" ht="15" thickBot="1">
      <c r="A5" s="89"/>
    </row>
    <row r="6" spans="1:1" ht="15" thickTop="1">
      <c r="A6" s="163" t="s">
        <v>927</v>
      </c>
    </row>
    <row r="7" spans="1:1" ht="50.4">
      <c r="A7" s="164" t="s">
        <v>928</v>
      </c>
    </row>
    <row r="8" spans="1:1" ht="79.5" customHeight="1">
      <c r="A8" s="164" t="s">
        <v>929</v>
      </c>
    </row>
    <row r="9" spans="1:1" ht="25.2">
      <c r="A9" s="164" t="s">
        <v>939</v>
      </c>
    </row>
    <row r="10" spans="1:1" ht="25.2">
      <c r="A10" s="165" t="s">
        <v>934</v>
      </c>
    </row>
    <row r="11" spans="1:1" ht="34.950000000000003" customHeight="1">
      <c r="A11" s="165" t="s">
        <v>933</v>
      </c>
    </row>
    <row r="12" spans="1:1" ht="50.4">
      <c r="A12" s="165" t="s">
        <v>935</v>
      </c>
    </row>
    <row r="13" spans="1:1" ht="75.599999999999994">
      <c r="A13" s="165" t="s">
        <v>936</v>
      </c>
    </row>
    <row r="14" spans="1:1" ht="63" customHeight="1">
      <c r="A14" s="166" t="s">
        <v>937</v>
      </c>
    </row>
    <row r="15" spans="1:1" ht="50.4">
      <c r="A15" s="165" t="s">
        <v>938</v>
      </c>
    </row>
    <row r="16" spans="1:1" ht="25.8" thickBot="1">
      <c r="A16" s="167" t="s">
        <v>930</v>
      </c>
    </row>
    <row r="17" ht="15" thickTop="1"/>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01035-74B4-4E54-828E-48284F7CD4BA}">
  <dimension ref="B2:B4"/>
  <sheetViews>
    <sheetView workbookViewId="0">
      <selection activeCell="C8" sqref="C8"/>
    </sheetView>
  </sheetViews>
  <sheetFormatPr defaultRowHeight="14.4"/>
  <sheetData>
    <row r="2" spans="2:2">
      <c r="B2" t="s">
        <v>59</v>
      </c>
    </row>
    <row r="3" spans="2:2">
      <c r="B3" t="s">
        <v>122</v>
      </c>
    </row>
    <row r="4" spans="2:2">
      <c r="B4" t="s">
        <v>940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DEAF-081E-4169-BD31-13549C6D6F62}">
  <dimension ref="A1:D17"/>
  <sheetViews>
    <sheetView workbookViewId="0">
      <selection activeCell="B20" sqref="B20"/>
    </sheetView>
  </sheetViews>
  <sheetFormatPr defaultRowHeight="14.4"/>
  <cols>
    <col min="1" max="1" width="5" customWidth="1"/>
    <col min="2" max="2" width="12.77734375" customWidth="1"/>
    <col min="3" max="3" width="49.77734375" customWidth="1"/>
    <col min="4" max="4" width="12.77734375" customWidth="1"/>
  </cols>
  <sheetData>
    <row r="1" spans="1:4" ht="15" thickBot="1">
      <c r="A1" s="71"/>
      <c r="B1" s="72"/>
      <c r="C1" s="72" t="s">
        <v>677</v>
      </c>
      <c r="D1" s="73" t="s">
        <v>55</v>
      </c>
    </row>
    <row r="2" spans="1:4" ht="34.799999999999997" thickBot="1">
      <c r="A2" s="74" t="s">
        <v>678</v>
      </c>
      <c r="B2" s="74" t="s">
        <v>54</v>
      </c>
      <c r="C2" s="74" t="s">
        <v>679</v>
      </c>
      <c r="D2" s="75" t="s">
        <v>58</v>
      </c>
    </row>
    <row r="3" spans="1:4" ht="23.4" thickBot="1">
      <c r="A3" s="74" t="s">
        <v>680</v>
      </c>
      <c r="B3" s="74" t="s">
        <v>54</v>
      </c>
      <c r="C3" s="74" t="s">
        <v>681</v>
      </c>
      <c r="D3" s="75" t="s">
        <v>58</v>
      </c>
    </row>
    <row r="4" spans="1:4" ht="45.6">
      <c r="A4" s="74" t="s">
        <v>682</v>
      </c>
      <c r="B4" s="74" t="s">
        <v>683</v>
      </c>
      <c r="C4" s="74" t="s">
        <v>684</v>
      </c>
      <c r="D4" s="75" t="s">
        <v>58</v>
      </c>
    </row>
    <row r="5" spans="1:4" ht="34.799999999999997" thickBot="1">
      <c r="A5" s="76" t="s">
        <v>685</v>
      </c>
      <c r="B5" s="77" t="s">
        <v>61</v>
      </c>
      <c r="C5" s="77" t="s">
        <v>686</v>
      </c>
      <c r="D5" s="78" t="s">
        <v>58</v>
      </c>
    </row>
    <row r="6" spans="1:4" ht="23.4" thickBot="1">
      <c r="A6" s="76" t="s">
        <v>687</v>
      </c>
      <c r="B6" s="77" t="s">
        <v>62</v>
      </c>
      <c r="C6" s="77" t="s">
        <v>688</v>
      </c>
      <c r="D6" s="78" t="s">
        <v>58</v>
      </c>
    </row>
    <row r="7" spans="1:4" ht="34.799999999999997" thickBot="1">
      <c r="A7" s="74" t="s">
        <v>689</v>
      </c>
      <c r="B7" s="74" t="s">
        <v>690</v>
      </c>
      <c r="C7" s="74" t="s">
        <v>691</v>
      </c>
      <c r="D7" s="75" t="s">
        <v>58</v>
      </c>
    </row>
    <row r="8" spans="1:4" ht="23.4" thickBot="1">
      <c r="A8" s="74" t="s">
        <v>692</v>
      </c>
      <c r="B8" s="74" t="s">
        <v>693</v>
      </c>
      <c r="C8" s="74" t="s">
        <v>694</v>
      </c>
      <c r="D8" s="75" t="s">
        <v>58</v>
      </c>
    </row>
    <row r="9" spans="1:4" ht="22.8">
      <c r="A9" s="74" t="s">
        <v>695</v>
      </c>
      <c r="B9" s="74" t="s">
        <v>64</v>
      </c>
      <c r="C9" s="74" t="s">
        <v>696</v>
      </c>
      <c r="D9" s="75" t="s">
        <v>58</v>
      </c>
    </row>
    <row r="10" spans="1:4" ht="23.4" thickBot="1">
      <c r="A10" s="76" t="s">
        <v>697</v>
      </c>
      <c r="B10" s="77" t="s">
        <v>65</v>
      </c>
      <c r="C10" s="77" t="s">
        <v>698</v>
      </c>
      <c r="D10" s="78" t="s">
        <v>58</v>
      </c>
    </row>
    <row r="11" spans="1:4" ht="22.8">
      <c r="A11" s="227" t="s">
        <v>699</v>
      </c>
      <c r="B11" s="227" t="s">
        <v>66</v>
      </c>
      <c r="C11" s="79" t="s">
        <v>700</v>
      </c>
      <c r="D11" s="229" t="s">
        <v>58</v>
      </c>
    </row>
    <row r="12" spans="1:4" ht="15" thickBot="1">
      <c r="A12" s="228"/>
      <c r="B12" s="228"/>
      <c r="C12" s="80" t="s">
        <v>701</v>
      </c>
      <c r="D12" s="230"/>
    </row>
    <row r="13" spans="1:4" ht="34.799999999999997" thickBot="1">
      <c r="A13" s="76" t="s">
        <v>702</v>
      </c>
      <c r="B13" s="77" t="s">
        <v>66</v>
      </c>
      <c r="C13" s="77" t="s">
        <v>703</v>
      </c>
      <c r="D13" s="78" t="s">
        <v>58</v>
      </c>
    </row>
    <row r="14" spans="1:4" ht="23.4" thickBot="1">
      <c r="A14" s="76" t="s">
        <v>704</v>
      </c>
      <c r="B14" s="77" t="s">
        <v>214</v>
      </c>
      <c r="C14" s="77" t="s">
        <v>705</v>
      </c>
      <c r="D14" s="78" t="s">
        <v>58</v>
      </c>
    </row>
    <row r="15" spans="1:4" ht="23.4" thickBot="1">
      <c r="A15" s="76" t="s">
        <v>706</v>
      </c>
      <c r="B15" s="77" t="s">
        <v>340</v>
      </c>
      <c r="C15" s="77" t="s">
        <v>707</v>
      </c>
      <c r="D15" s="78" t="s">
        <v>58</v>
      </c>
    </row>
    <row r="16" spans="1:4" ht="34.799999999999997" thickBot="1">
      <c r="A16" s="76" t="s">
        <v>708</v>
      </c>
      <c r="B16" s="77" t="s">
        <v>348</v>
      </c>
      <c r="C16" s="77" t="s">
        <v>709</v>
      </c>
      <c r="D16" s="78" t="s">
        <v>58</v>
      </c>
    </row>
    <row r="17" spans="1:4" ht="23.4" thickBot="1">
      <c r="A17" s="76" t="s">
        <v>710</v>
      </c>
      <c r="B17" s="77" t="s">
        <v>711</v>
      </c>
      <c r="C17" s="77" t="s">
        <v>712</v>
      </c>
      <c r="D17" s="78" t="s">
        <v>58</v>
      </c>
    </row>
  </sheetData>
  <mergeCells count="3">
    <mergeCell ref="A11:A12"/>
    <mergeCell ref="B11:B12"/>
    <mergeCell ref="D11:D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K228"/>
  <sheetViews>
    <sheetView tabSelected="1" zoomScaleNormal="100" workbookViewId="0">
      <selection activeCell="E2" sqref="E2"/>
    </sheetView>
  </sheetViews>
  <sheetFormatPr defaultColWidth="23.21875" defaultRowHeight="14.4"/>
  <cols>
    <col min="1" max="1" width="6.5546875" style="6" customWidth="1"/>
    <col min="2" max="2" width="24.77734375" style="6" customWidth="1"/>
    <col min="3" max="3" width="34.21875" customWidth="1"/>
    <col min="4" max="4" width="13.21875" style="6" customWidth="1"/>
    <col min="5" max="5" width="7.44140625" style="56" customWidth="1"/>
    <col min="6" max="6" width="23.21875" style="199"/>
    <col min="7" max="7" width="7.21875" style="183" customWidth="1"/>
    <col min="8" max="8" width="6.21875" style="183" customWidth="1"/>
    <col min="9" max="10" width="4.21875" style="56" customWidth="1"/>
    <col min="11" max="11" width="4.77734375" style="56" customWidth="1"/>
    <col min="12" max="16384" width="23.21875" style="6"/>
  </cols>
  <sheetData>
    <row r="1" spans="1:11" s="12" customFormat="1" ht="10.199999999999999">
      <c r="A1" s="179">
        <v>1</v>
      </c>
      <c r="B1" s="179" t="s">
        <v>54</v>
      </c>
      <c r="C1" s="179" t="s">
        <v>54</v>
      </c>
      <c r="D1" s="180" t="s">
        <v>55</v>
      </c>
      <c r="E1" s="179" t="s">
        <v>56</v>
      </c>
      <c r="F1" s="185" t="s">
        <v>57</v>
      </c>
      <c r="G1" s="204" t="s">
        <v>740</v>
      </c>
      <c r="H1" s="204" t="s">
        <v>741</v>
      </c>
      <c r="I1" s="209" t="s">
        <v>742</v>
      </c>
      <c r="J1" s="180" t="s">
        <v>152</v>
      </c>
      <c r="K1" s="224" t="s">
        <v>959</v>
      </c>
    </row>
    <row r="2" spans="1:11" ht="10.199999999999999">
      <c r="A2" s="51" t="s">
        <v>168</v>
      </c>
      <c r="B2" s="51" t="s">
        <v>565</v>
      </c>
      <c r="C2" s="51" t="s">
        <v>720</v>
      </c>
      <c r="D2" s="52" t="s">
        <v>58</v>
      </c>
      <c r="E2" s="203"/>
      <c r="F2" s="186"/>
      <c r="G2" s="205"/>
      <c r="H2" s="205"/>
      <c r="I2" s="202"/>
      <c r="J2" s="202" t="s">
        <v>153</v>
      </c>
      <c r="K2" s="202" t="s">
        <v>954</v>
      </c>
    </row>
    <row r="3" spans="1:11" ht="20.399999999999999">
      <c r="A3" s="51" t="s">
        <v>169</v>
      </c>
      <c r="B3" s="51" t="s">
        <v>566</v>
      </c>
      <c r="C3" s="53" t="s">
        <v>227</v>
      </c>
      <c r="D3" s="52" t="s">
        <v>58</v>
      </c>
      <c r="E3" s="203"/>
      <c r="F3" s="186"/>
      <c r="G3" s="205"/>
      <c r="H3" s="205"/>
      <c r="I3" s="202"/>
      <c r="J3" s="202" t="s">
        <v>153</v>
      </c>
      <c r="K3" s="202" t="s">
        <v>955</v>
      </c>
    </row>
    <row r="4" spans="1:11" ht="21.45" customHeight="1">
      <c r="A4" s="51" t="s">
        <v>363</v>
      </c>
      <c r="B4" s="51" t="s">
        <v>567</v>
      </c>
      <c r="C4" s="51" t="s">
        <v>228</v>
      </c>
      <c r="D4" s="52" t="s">
        <v>58</v>
      </c>
      <c r="E4" s="203"/>
      <c r="F4" s="186"/>
      <c r="G4" s="205"/>
      <c r="H4" s="205"/>
      <c r="I4" s="202"/>
      <c r="J4" s="202" t="s">
        <v>153</v>
      </c>
      <c r="K4" s="202" t="s">
        <v>955</v>
      </c>
    </row>
    <row r="5" spans="1:11" ht="20.399999999999999">
      <c r="A5" s="51" t="s">
        <v>170</v>
      </c>
      <c r="B5" s="51" t="s">
        <v>568</v>
      </c>
      <c r="C5" s="51" t="s">
        <v>229</v>
      </c>
      <c r="D5" s="52" t="s">
        <v>58</v>
      </c>
      <c r="E5" s="203"/>
      <c r="F5" s="186"/>
      <c r="G5" s="205"/>
      <c r="H5" s="205"/>
      <c r="I5" s="202"/>
      <c r="J5" s="202" t="s">
        <v>153</v>
      </c>
      <c r="K5" s="202" t="s">
        <v>955</v>
      </c>
    </row>
    <row r="6" spans="1:11" ht="20.399999999999999">
      <c r="A6" s="51" t="s">
        <v>171</v>
      </c>
      <c r="B6" s="51" t="s">
        <v>147</v>
      </c>
      <c r="C6" s="51" t="s">
        <v>230</v>
      </c>
      <c r="D6" s="52" t="s">
        <v>58</v>
      </c>
      <c r="E6" s="203"/>
      <c r="F6" s="186"/>
      <c r="G6" s="205"/>
      <c r="H6" s="205"/>
      <c r="I6" s="202"/>
      <c r="J6" s="202" t="s">
        <v>153</v>
      </c>
      <c r="K6" s="202" t="s">
        <v>954</v>
      </c>
    </row>
    <row r="7" spans="1:11" ht="20.399999999999999">
      <c r="A7" s="51" t="s">
        <v>172</v>
      </c>
      <c r="B7" s="51" t="s">
        <v>226</v>
      </c>
      <c r="C7" s="51" t="s">
        <v>231</v>
      </c>
      <c r="D7" s="52" t="s">
        <v>58</v>
      </c>
      <c r="E7" s="203"/>
      <c r="F7" s="186"/>
      <c r="G7" s="205"/>
      <c r="H7" s="205"/>
      <c r="I7" s="202"/>
      <c r="J7" s="202" t="s">
        <v>153</v>
      </c>
      <c r="K7" s="202" t="s">
        <v>955</v>
      </c>
    </row>
    <row r="8" spans="1:11" ht="12" customHeight="1">
      <c r="A8" s="179">
        <v>2</v>
      </c>
      <c r="B8" s="179" t="s">
        <v>718</v>
      </c>
      <c r="C8" s="179" t="s">
        <v>718</v>
      </c>
      <c r="D8" s="180" t="s">
        <v>55</v>
      </c>
      <c r="E8" s="214" t="s">
        <v>56</v>
      </c>
      <c r="F8" s="185" t="s">
        <v>57</v>
      </c>
      <c r="G8" s="204">
        <f>SUM(G16:G18)</f>
        <v>0</v>
      </c>
      <c r="H8" s="204">
        <f>SUM(H16:H18)</f>
        <v>13</v>
      </c>
      <c r="I8" s="209">
        <f>G8/H8</f>
        <v>0</v>
      </c>
      <c r="J8" s="180" t="s">
        <v>152</v>
      </c>
      <c r="K8" s="225" t="s">
        <v>954</v>
      </c>
    </row>
    <row r="9" spans="1:11" ht="20.399999999999999">
      <c r="A9" s="51" t="s">
        <v>173</v>
      </c>
      <c r="B9" s="51" t="s">
        <v>713</v>
      </c>
      <c r="C9" s="51" t="s">
        <v>232</v>
      </c>
      <c r="D9" s="52" t="s">
        <v>58</v>
      </c>
      <c r="E9" s="203"/>
      <c r="F9" s="187"/>
      <c r="G9" s="205"/>
      <c r="H9" s="205"/>
      <c r="I9" s="202"/>
      <c r="J9" s="202" t="s">
        <v>153</v>
      </c>
      <c r="K9" s="202" t="s">
        <v>955</v>
      </c>
    </row>
    <row r="10" spans="1:11" ht="20.399999999999999">
      <c r="A10" s="51" t="s">
        <v>174</v>
      </c>
      <c r="B10" s="51" t="s">
        <v>714</v>
      </c>
      <c r="C10" s="51" t="s">
        <v>233</v>
      </c>
      <c r="D10" s="52" t="s">
        <v>58</v>
      </c>
      <c r="E10" s="203"/>
      <c r="F10" s="187"/>
      <c r="G10" s="205"/>
      <c r="H10" s="205"/>
      <c r="I10" s="202"/>
      <c r="J10" s="202" t="s">
        <v>153</v>
      </c>
      <c r="K10" s="202" t="s">
        <v>955</v>
      </c>
    </row>
    <row r="11" spans="1:11" s="12" customFormat="1" ht="20.399999999999999">
      <c r="A11" s="51" t="s">
        <v>175</v>
      </c>
      <c r="B11" s="51" t="s">
        <v>715</v>
      </c>
      <c r="C11" s="51" t="s">
        <v>234</v>
      </c>
      <c r="D11" s="52" t="s">
        <v>58</v>
      </c>
      <c r="E11" s="203"/>
      <c r="F11" s="187"/>
      <c r="G11" s="205"/>
      <c r="H11" s="205"/>
      <c r="I11" s="202"/>
      <c r="J11" s="202" t="s">
        <v>153</v>
      </c>
      <c r="K11" s="202" t="s">
        <v>955</v>
      </c>
    </row>
    <row r="12" spans="1:11" ht="30.6">
      <c r="A12" s="61" t="s">
        <v>212</v>
      </c>
      <c r="B12" s="61" t="s">
        <v>716</v>
      </c>
      <c r="C12" s="61" t="s">
        <v>235</v>
      </c>
      <c r="D12" s="62" t="s">
        <v>58</v>
      </c>
      <c r="E12" s="203"/>
      <c r="F12" s="188"/>
      <c r="G12" s="205"/>
      <c r="H12" s="205"/>
      <c r="I12" s="202"/>
      <c r="J12" s="202" t="s">
        <v>153</v>
      </c>
      <c r="K12" s="202" t="s">
        <v>955</v>
      </c>
    </row>
    <row r="13" spans="1:11" ht="20.399999999999999">
      <c r="A13" s="61" t="s">
        <v>236</v>
      </c>
      <c r="B13" s="61" t="s">
        <v>717</v>
      </c>
      <c r="C13" s="61" t="s">
        <v>238</v>
      </c>
      <c r="D13" s="62" t="s">
        <v>58</v>
      </c>
      <c r="E13" s="203"/>
      <c r="F13" s="188"/>
      <c r="G13" s="205"/>
      <c r="H13" s="205"/>
      <c r="I13" s="202"/>
      <c r="J13" s="202" t="s">
        <v>153</v>
      </c>
      <c r="K13" s="202" t="s">
        <v>955</v>
      </c>
    </row>
    <row r="14" spans="1:11" ht="30.6">
      <c r="A14" s="61" t="s">
        <v>237</v>
      </c>
      <c r="B14" s="61" t="s">
        <v>365</v>
      </c>
      <c r="C14" s="61" t="s">
        <v>239</v>
      </c>
      <c r="D14" s="62" t="s">
        <v>58</v>
      </c>
      <c r="E14" s="203"/>
      <c r="F14" s="188"/>
      <c r="G14" s="205"/>
      <c r="H14" s="205"/>
      <c r="I14" s="202"/>
      <c r="J14" s="202" t="s">
        <v>153</v>
      </c>
      <c r="K14" s="202" t="s">
        <v>955</v>
      </c>
    </row>
    <row r="15" spans="1:11" ht="10.199999999999999">
      <c r="A15" s="63">
        <v>2</v>
      </c>
      <c r="B15" s="63" t="s">
        <v>240</v>
      </c>
      <c r="C15" s="63" t="s">
        <v>240</v>
      </c>
      <c r="D15" s="70" t="s">
        <v>55</v>
      </c>
      <c r="E15" s="215" t="s">
        <v>56</v>
      </c>
      <c r="F15" s="189" t="s">
        <v>57</v>
      </c>
      <c r="G15" s="184"/>
      <c r="H15" s="184"/>
      <c r="I15" s="58"/>
      <c r="J15" s="58" t="s">
        <v>152</v>
      </c>
      <c r="K15" s="58" t="s">
        <v>954</v>
      </c>
    </row>
    <row r="16" spans="1:11" ht="20.399999999999999">
      <c r="A16" s="61" t="s">
        <v>241</v>
      </c>
      <c r="B16" s="61" t="s">
        <v>366</v>
      </c>
      <c r="C16" s="61" t="s">
        <v>737</v>
      </c>
      <c r="D16" s="62" t="s">
        <v>569</v>
      </c>
      <c r="E16" s="203"/>
      <c r="F16" s="190"/>
      <c r="G16" s="182">
        <f>IF(E16="Ja",H16,0)</f>
        <v>0</v>
      </c>
      <c r="H16" s="182">
        <f>IF(E16="Ikke relevant",0,5)</f>
        <v>5</v>
      </c>
      <c r="I16" s="202"/>
      <c r="J16" s="202" t="s">
        <v>146</v>
      </c>
      <c r="K16" s="202" t="s">
        <v>955</v>
      </c>
    </row>
    <row r="17" spans="1:11" ht="20.399999999999999">
      <c r="A17" s="61" t="s">
        <v>242</v>
      </c>
      <c r="B17" s="61" t="s">
        <v>367</v>
      </c>
      <c r="C17" s="61" t="s">
        <v>738</v>
      </c>
      <c r="D17" s="62" t="s">
        <v>569</v>
      </c>
      <c r="E17" s="203"/>
      <c r="F17" s="190"/>
      <c r="G17" s="182">
        <f>IF(E17="Ja",H17,0)</f>
        <v>0</v>
      </c>
      <c r="H17" s="182">
        <f>IF(E17="Ikke relevant",0,5)</f>
        <v>5</v>
      </c>
      <c r="I17" s="202"/>
      <c r="J17" s="202" t="s">
        <v>146</v>
      </c>
      <c r="K17" s="202" t="s">
        <v>955</v>
      </c>
    </row>
    <row r="18" spans="1:11" ht="20.399999999999999">
      <c r="A18" s="61" t="s">
        <v>243</v>
      </c>
      <c r="B18" s="61" t="s">
        <v>368</v>
      </c>
      <c r="C18" s="61" t="s">
        <v>739</v>
      </c>
      <c r="D18" s="62" t="s">
        <v>570</v>
      </c>
      <c r="E18" s="203"/>
      <c r="F18" s="190"/>
      <c r="G18" s="182">
        <f>IF(E18="Ja",H18,0)</f>
        <v>0</v>
      </c>
      <c r="H18" s="182">
        <f>IF(E18="Ikke relevant",0,3)</f>
        <v>3</v>
      </c>
      <c r="I18" s="202"/>
      <c r="J18" s="202" t="s">
        <v>146</v>
      </c>
      <c r="K18" s="202" t="s">
        <v>955</v>
      </c>
    </row>
    <row r="19" spans="1:11" ht="10.199999999999999">
      <c r="A19" s="179">
        <v>3</v>
      </c>
      <c r="B19" s="179" t="s">
        <v>61</v>
      </c>
      <c r="C19" s="179" t="s">
        <v>61</v>
      </c>
      <c r="D19" s="180" t="s">
        <v>55</v>
      </c>
      <c r="E19" s="214" t="s">
        <v>56</v>
      </c>
      <c r="F19" s="185" t="s">
        <v>57</v>
      </c>
      <c r="G19" s="204">
        <f>SUM(G20:G29)</f>
        <v>0</v>
      </c>
      <c r="H19" s="204">
        <f>SUM(H20:H29)</f>
        <v>16</v>
      </c>
      <c r="I19" s="209">
        <f>G19/H19</f>
        <v>0</v>
      </c>
      <c r="J19" s="180" t="s">
        <v>152</v>
      </c>
      <c r="K19" s="180" t="s">
        <v>954</v>
      </c>
    </row>
    <row r="20" spans="1:11" ht="20.399999999999999">
      <c r="A20" s="51" t="s">
        <v>176</v>
      </c>
      <c r="B20" s="51" t="s">
        <v>148</v>
      </c>
      <c r="C20" s="51" t="s">
        <v>369</v>
      </c>
      <c r="D20" s="52" t="s">
        <v>58</v>
      </c>
      <c r="E20" s="203"/>
      <c r="F20" s="186"/>
      <c r="G20" s="205"/>
      <c r="H20" s="205"/>
      <c r="I20" s="202"/>
      <c r="J20" s="202" t="s">
        <v>153</v>
      </c>
      <c r="K20" s="202" t="s">
        <v>954</v>
      </c>
    </row>
    <row r="21" spans="1:11" ht="20.399999999999999">
      <c r="A21" s="51" t="s">
        <v>177</v>
      </c>
      <c r="B21" s="51" t="s">
        <v>370</v>
      </c>
      <c r="C21" s="51" t="s">
        <v>371</v>
      </c>
      <c r="D21" s="52" t="s">
        <v>58</v>
      </c>
      <c r="E21" s="203"/>
      <c r="F21" s="186"/>
      <c r="G21" s="205"/>
      <c r="H21" s="205"/>
      <c r="I21" s="202"/>
      <c r="J21" s="202" t="s">
        <v>153</v>
      </c>
      <c r="K21" s="202" t="s">
        <v>954</v>
      </c>
    </row>
    <row r="22" spans="1:11" ht="20.399999999999999">
      <c r="A22" s="51" t="s">
        <v>178</v>
      </c>
      <c r="B22" s="51" t="s">
        <v>372</v>
      </c>
      <c r="C22" s="51" t="s">
        <v>373</v>
      </c>
      <c r="D22" s="52" t="s">
        <v>58</v>
      </c>
      <c r="E22" s="203"/>
      <c r="F22" s="186"/>
      <c r="G22" s="205"/>
      <c r="H22" s="205"/>
      <c r="I22" s="202"/>
      <c r="J22" s="202" t="s">
        <v>153</v>
      </c>
      <c r="K22" s="202" t="s">
        <v>955</v>
      </c>
    </row>
    <row r="23" spans="1:11" ht="10.199999999999999">
      <c r="A23" s="64">
        <v>3</v>
      </c>
      <c r="B23" s="64" t="s">
        <v>240</v>
      </c>
      <c r="C23" s="64" t="s">
        <v>240</v>
      </c>
      <c r="D23" s="66" t="s">
        <v>55</v>
      </c>
      <c r="E23" s="216" t="s">
        <v>56</v>
      </c>
      <c r="F23" s="191" t="s">
        <v>57</v>
      </c>
      <c r="G23" s="184"/>
      <c r="H23" s="184"/>
      <c r="I23" s="58"/>
      <c r="J23" s="58" t="s">
        <v>152</v>
      </c>
      <c r="K23" s="58" t="s">
        <v>954</v>
      </c>
    </row>
    <row r="24" spans="1:11" ht="20.399999999999999">
      <c r="A24" s="51" t="s">
        <v>179</v>
      </c>
      <c r="B24" s="51" t="s">
        <v>374</v>
      </c>
      <c r="C24" s="53" t="s">
        <v>579</v>
      </c>
      <c r="D24" s="62" t="s">
        <v>570</v>
      </c>
      <c r="E24" s="203"/>
      <c r="F24" s="186"/>
      <c r="G24" s="182">
        <f t="shared" ref="G24:G30" si="0">IF(E24="Ja",H24,0)</f>
        <v>0</v>
      </c>
      <c r="H24" s="182">
        <f t="shared" ref="H24:H30" si="1">IF(E24="Ikke relevant",0,3)</f>
        <v>3</v>
      </c>
      <c r="I24" s="202"/>
      <c r="J24" s="202" t="s">
        <v>146</v>
      </c>
      <c r="K24" s="202" t="s">
        <v>954</v>
      </c>
    </row>
    <row r="25" spans="1:11" ht="10.199999999999999">
      <c r="A25" s="51" t="s">
        <v>244</v>
      </c>
      <c r="B25" s="51" t="s">
        <v>719</v>
      </c>
      <c r="C25" s="51" t="s">
        <v>578</v>
      </c>
      <c r="D25" s="62" t="s">
        <v>571</v>
      </c>
      <c r="E25" s="203"/>
      <c r="F25" s="186"/>
      <c r="G25" s="182">
        <f t="shared" si="0"/>
        <v>0</v>
      </c>
      <c r="H25" s="182">
        <f>IF(E25="Ikke relevant",0,4)</f>
        <v>4</v>
      </c>
      <c r="I25" s="202"/>
      <c r="J25" s="202" t="s">
        <v>146</v>
      </c>
      <c r="K25" s="202" t="s">
        <v>954</v>
      </c>
    </row>
    <row r="26" spans="1:11" ht="20.399999999999999">
      <c r="A26" s="51" t="s">
        <v>245</v>
      </c>
      <c r="B26" s="51" t="s">
        <v>375</v>
      </c>
      <c r="C26" s="51" t="s">
        <v>577</v>
      </c>
      <c r="D26" s="62" t="s">
        <v>572</v>
      </c>
      <c r="E26" s="203"/>
      <c r="F26" s="186"/>
      <c r="G26" s="182">
        <f t="shared" si="0"/>
        <v>0</v>
      </c>
      <c r="H26" s="182">
        <f>IF(E26="Ikke relevant",0,2)</f>
        <v>2</v>
      </c>
      <c r="I26" s="202"/>
      <c r="J26" s="202" t="s">
        <v>146</v>
      </c>
      <c r="K26" s="202" t="s">
        <v>954</v>
      </c>
    </row>
    <row r="27" spans="1:11" ht="20.399999999999999">
      <c r="A27" s="51" t="s">
        <v>246</v>
      </c>
      <c r="B27" s="51" t="s">
        <v>941</v>
      </c>
      <c r="C27" s="51" t="s">
        <v>576</v>
      </c>
      <c r="D27" s="62" t="s">
        <v>570</v>
      </c>
      <c r="E27" s="203"/>
      <c r="F27" s="186"/>
      <c r="G27" s="182">
        <f t="shared" si="0"/>
        <v>0</v>
      </c>
      <c r="H27" s="182">
        <f t="shared" si="1"/>
        <v>3</v>
      </c>
      <c r="I27" s="202"/>
      <c r="J27" s="202" t="s">
        <v>146</v>
      </c>
      <c r="K27" s="202" t="s">
        <v>954</v>
      </c>
    </row>
    <row r="28" spans="1:11" s="12" customFormat="1" ht="20.399999999999999">
      <c r="A28" s="51" t="s">
        <v>247</v>
      </c>
      <c r="B28" s="51" t="s">
        <v>942</v>
      </c>
      <c r="C28" s="51" t="s">
        <v>575</v>
      </c>
      <c r="D28" s="62" t="s">
        <v>572</v>
      </c>
      <c r="E28" s="203"/>
      <c r="F28" s="186"/>
      <c r="G28" s="182">
        <f t="shared" si="0"/>
        <v>0</v>
      </c>
      <c r="H28" s="182">
        <f>IF(E28="Ikke relevant",0,2)</f>
        <v>2</v>
      </c>
      <c r="I28" s="202"/>
      <c r="J28" s="202" t="s">
        <v>146</v>
      </c>
      <c r="K28" s="202" t="s">
        <v>954</v>
      </c>
    </row>
    <row r="29" spans="1:11" ht="23.25" customHeight="1">
      <c r="A29" s="51" t="s">
        <v>248</v>
      </c>
      <c r="B29" s="51" t="s">
        <v>943</v>
      </c>
      <c r="C29" s="51" t="s">
        <v>574</v>
      </c>
      <c r="D29" s="62" t="s">
        <v>572</v>
      </c>
      <c r="E29" s="203"/>
      <c r="F29" s="186"/>
      <c r="G29" s="182">
        <f t="shared" si="0"/>
        <v>0</v>
      </c>
      <c r="H29" s="182">
        <f>IF(E29="Ikke relevant",0,2)</f>
        <v>2</v>
      </c>
      <c r="I29" s="202"/>
      <c r="J29" s="202" t="s">
        <v>146</v>
      </c>
      <c r="K29" s="202" t="s">
        <v>954</v>
      </c>
    </row>
    <row r="30" spans="1:11" ht="17.25" customHeight="1">
      <c r="A30" s="51" t="s">
        <v>249</v>
      </c>
      <c r="B30" s="51" t="s">
        <v>944</v>
      </c>
      <c r="C30" s="51" t="s">
        <v>573</v>
      </c>
      <c r="D30" s="62" t="s">
        <v>570</v>
      </c>
      <c r="E30" s="203"/>
      <c r="F30" s="186"/>
      <c r="G30" s="182">
        <f t="shared" si="0"/>
        <v>0</v>
      </c>
      <c r="H30" s="182">
        <f t="shared" si="1"/>
        <v>3</v>
      </c>
      <c r="I30" s="202"/>
      <c r="J30" s="202" t="s">
        <v>146</v>
      </c>
      <c r="K30" s="202" t="s">
        <v>954</v>
      </c>
    </row>
    <row r="31" spans="1:11" ht="10.199999999999999">
      <c r="A31" s="179">
        <v>4</v>
      </c>
      <c r="B31" s="179" t="s">
        <v>62</v>
      </c>
      <c r="C31" s="179" t="s">
        <v>62</v>
      </c>
      <c r="D31" s="180" t="s">
        <v>55</v>
      </c>
      <c r="E31" s="214" t="s">
        <v>56</v>
      </c>
      <c r="F31" s="185" t="s">
        <v>57</v>
      </c>
      <c r="G31" s="204">
        <f>SUM(G32:G50)</f>
        <v>0</v>
      </c>
      <c r="H31" s="204">
        <f>SUM(H32:H50)</f>
        <v>20</v>
      </c>
      <c r="I31" s="209">
        <f>G31/H31</f>
        <v>0</v>
      </c>
      <c r="J31" s="180" t="s">
        <v>152</v>
      </c>
      <c r="K31" s="180" t="s">
        <v>954</v>
      </c>
    </row>
    <row r="32" spans="1:11" ht="10.199999999999999">
      <c r="A32" s="41" t="s">
        <v>180</v>
      </c>
      <c r="B32" s="41" t="s">
        <v>376</v>
      </c>
      <c r="C32" s="41" t="s">
        <v>580</v>
      </c>
      <c r="D32" s="41" t="s">
        <v>58</v>
      </c>
      <c r="E32" s="203"/>
      <c r="F32" s="186"/>
      <c r="G32" s="205"/>
      <c r="H32" s="205"/>
      <c r="I32" s="202"/>
      <c r="J32" s="202" t="s">
        <v>153</v>
      </c>
      <c r="K32" s="202" t="s">
        <v>955</v>
      </c>
    </row>
    <row r="33" spans="1:11" ht="10.199999999999999">
      <c r="A33" s="41" t="s">
        <v>181</v>
      </c>
      <c r="B33" s="41" t="s">
        <v>377</v>
      </c>
      <c r="C33" s="41" t="s">
        <v>555</v>
      </c>
      <c r="D33" s="41" t="str">
        <f>$D$32</f>
        <v>Obligatorisk</v>
      </c>
      <c r="E33" s="203"/>
      <c r="F33" s="186"/>
      <c r="G33" s="205"/>
      <c r="H33" s="205"/>
      <c r="I33" s="202"/>
      <c r="J33" s="202" t="s">
        <v>153</v>
      </c>
      <c r="K33" s="202" t="s">
        <v>955</v>
      </c>
    </row>
    <row r="34" spans="1:11" ht="20.399999999999999">
      <c r="A34" s="41" t="s">
        <v>182</v>
      </c>
      <c r="B34" s="41" t="s">
        <v>378</v>
      </c>
      <c r="C34" s="41" t="s">
        <v>556</v>
      </c>
      <c r="D34" s="42" t="s">
        <v>58</v>
      </c>
      <c r="E34" s="203"/>
      <c r="F34" s="186"/>
      <c r="G34" s="205"/>
      <c r="H34" s="205"/>
      <c r="I34" s="202"/>
      <c r="J34" s="202" t="s">
        <v>153</v>
      </c>
      <c r="K34" s="202" t="s">
        <v>955</v>
      </c>
    </row>
    <row r="35" spans="1:11" ht="20.399999999999999">
      <c r="A35" s="41" t="s">
        <v>250</v>
      </c>
      <c r="B35" s="41" t="s">
        <v>379</v>
      </c>
      <c r="C35" s="41" t="s">
        <v>557</v>
      </c>
      <c r="D35" s="42" t="s">
        <v>58</v>
      </c>
      <c r="E35" s="203"/>
      <c r="F35" s="186"/>
      <c r="G35" s="205"/>
      <c r="H35" s="205"/>
      <c r="I35" s="202"/>
      <c r="J35" s="202" t="s">
        <v>153</v>
      </c>
      <c r="K35" s="202" t="s">
        <v>955</v>
      </c>
    </row>
    <row r="36" spans="1:11" ht="20.399999999999999">
      <c r="A36" s="41" t="s">
        <v>251</v>
      </c>
      <c r="B36" s="41" t="s">
        <v>380</v>
      </c>
      <c r="C36" s="41" t="s">
        <v>558</v>
      </c>
      <c r="D36" s="42" t="s">
        <v>58</v>
      </c>
      <c r="E36" s="203"/>
      <c r="F36" s="186"/>
      <c r="G36" s="205"/>
      <c r="H36" s="205"/>
      <c r="I36" s="202"/>
      <c r="J36" s="202" t="s">
        <v>153</v>
      </c>
      <c r="K36" s="202" t="s">
        <v>955</v>
      </c>
    </row>
    <row r="37" spans="1:11" ht="10.199999999999999">
      <c r="A37" s="41" t="s">
        <v>252</v>
      </c>
      <c r="B37" s="41" t="s">
        <v>381</v>
      </c>
      <c r="C37" s="41" t="s">
        <v>559</v>
      </c>
      <c r="D37" s="42" t="s">
        <v>58</v>
      </c>
      <c r="E37" s="203"/>
      <c r="F37" s="186"/>
      <c r="G37" s="205"/>
      <c r="H37" s="205"/>
      <c r="I37" s="202"/>
      <c r="J37" s="202" t="s">
        <v>153</v>
      </c>
      <c r="K37" s="202" t="s">
        <v>955</v>
      </c>
    </row>
    <row r="38" spans="1:11" ht="14.7" customHeight="1">
      <c r="A38" s="54" t="s">
        <v>253</v>
      </c>
      <c r="B38" s="54" t="s">
        <v>382</v>
      </c>
      <c r="C38" s="54" t="s">
        <v>560</v>
      </c>
      <c r="D38" s="55" t="s">
        <v>58</v>
      </c>
      <c r="E38" s="203"/>
      <c r="F38" s="186"/>
      <c r="G38" s="205"/>
      <c r="H38" s="205"/>
      <c r="I38" s="202"/>
      <c r="J38" s="202" t="s">
        <v>153</v>
      </c>
      <c r="K38" s="202" t="s">
        <v>955</v>
      </c>
    </row>
    <row r="39" spans="1:11" ht="10.199999999999999">
      <c r="A39" s="54" t="s">
        <v>254</v>
      </c>
      <c r="B39" s="54" t="s">
        <v>383</v>
      </c>
      <c r="C39" s="54" t="s">
        <v>561</v>
      </c>
      <c r="D39" s="55" t="str">
        <f>$D$38</f>
        <v>Obligatorisk</v>
      </c>
      <c r="E39" s="203"/>
      <c r="F39" s="186"/>
      <c r="G39" s="205"/>
      <c r="H39" s="205"/>
      <c r="I39" s="202"/>
      <c r="J39" s="202" t="s">
        <v>153</v>
      </c>
      <c r="K39" s="202" t="s">
        <v>955</v>
      </c>
    </row>
    <row r="40" spans="1:11" ht="10.199999999999999">
      <c r="A40" s="54" t="s">
        <v>255</v>
      </c>
      <c r="B40" s="54" t="s">
        <v>384</v>
      </c>
      <c r="C40" s="54" t="s">
        <v>562</v>
      </c>
      <c r="D40" s="54" t="str">
        <f>$D$38</f>
        <v>Obligatorisk</v>
      </c>
      <c r="E40" s="203"/>
      <c r="F40" s="186"/>
      <c r="G40" s="205"/>
      <c r="H40" s="205"/>
      <c r="I40" s="202"/>
      <c r="J40" s="202" t="s">
        <v>153</v>
      </c>
      <c r="K40" s="202" t="s">
        <v>955</v>
      </c>
    </row>
    <row r="41" spans="1:11" ht="24" customHeight="1">
      <c r="A41" s="54" t="s">
        <v>256</v>
      </c>
      <c r="B41" s="54" t="s">
        <v>385</v>
      </c>
      <c r="C41" s="54" t="s">
        <v>563</v>
      </c>
      <c r="D41" s="55" t="str">
        <f>$D$38</f>
        <v>Obligatorisk</v>
      </c>
      <c r="E41" s="203"/>
      <c r="F41" s="186"/>
      <c r="G41" s="205"/>
      <c r="H41" s="205"/>
      <c r="I41" s="202"/>
      <c r="J41" s="202" t="s">
        <v>153</v>
      </c>
      <c r="K41" s="202" t="s">
        <v>955</v>
      </c>
    </row>
    <row r="42" spans="1:11" ht="10.199999999999999">
      <c r="A42" s="54" t="s">
        <v>257</v>
      </c>
      <c r="B42" s="54" t="s">
        <v>386</v>
      </c>
      <c r="C42" s="54" t="s">
        <v>564</v>
      </c>
      <c r="D42" s="55" t="str">
        <f>$D$38</f>
        <v>Obligatorisk</v>
      </c>
      <c r="E42" s="203"/>
      <c r="F42" s="186"/>
      <c r="G42" s="205"/>
      <c r="H42" s="205"/>
      <c r="I42" s="202"/>
      <c r="J42" s="202" t="s">
        <v>153</v>
      </c>
      <c r="K42" s="202" t="s">
        <v>954</v>
      </c>
    </row>
    <row r="43" spans="1:11" ht="10.199999999999999">
      <c r="A43" s="64">
        <v>4</v>
      </c>
      <c r="B43" s="64" t="s">
        <v>284</v>
      </c>
      <c r="C43" s="64" t="s">
        <v>284</v>
      </c>
      <c r="D43" s="66" t="s">
        <v>55</v>
      </c>
      <c r="E43" s="217" t="s">
        <v>56</v>
      </c>
      <c r="F43" s="191" t="s">
        <v>387</v>
      </c>
      <c r="G43" s="184"/>
      <c r="H43" s="184"/>
      <c r="I43" s="58"/>
      <c r="J43" s="58" t="s">
        <v>152</v>
      </c>
      <c r="K43" s="58" t="s">
        <v>954</v>
      </c>
    </row>
    <row r="44" spans="1:11" ht="10.199999999999999">
      <c r="A44" s="54" t="s">
        <v>183</v>
      </c>
      <c r="B44" s="54" t="s">
        <v>388</v>
      </c>
      <c r="C44" s="54" t="s">
        <v>586</v>
      </c>
      <c r="D44" s="62" t="s">
        <v>570</v>
      </c>
      <c r="E44" s="203"/>
      <c r="F44" s="186"/>
      <c r="G44" s="182">
        <f t="shared" ref="G44:G50" si="2">IF(E44="Ja",H44,0)</f>
        <v>0</v>
      </c>
      <c r="H44" s="182">
        <f t="shared" ref="H44:H47" si="3">IF(E44="Ikke relevant",0,3)</f>
        <v>3</v>
      </c>
      <c r="I44" s="202"/>
      <c r="J44" s="202" t="s">
        <v>146</v>
      </c>
      <c r="K44" s="202" t="s">
        <v>955</v>
      </c>
    </row>
    <row r="45" spans="1:11" ht="10.199999999999999">
      <c r="A45" s="54" t="s">
        <v>258</v>
      </c>
      <c r="B45" s="54" t="s">
        <v>956</v>
      </c>
      <c r="C45" s="54" t="s">
        <v>585</v>
      </c>
      <c r="D45" s="62" t="s">
        <v>570</v>
      </c>
      <c r="E45" s="203"/>
      <c r="F45" s="186"/>
      <c r="G45" s="182">
        <f t="shared" si="2"/>
        <v>0</v>
      </c>
      <c r="H45" s="182">
        <f t="shared" si="3"/>
        <v>3</v>
      </c>
      <c r="I45" s="202"/>
      <c r="J45" s="202" t="s">
        <v>146</v>
      </c>
      <c r="K45" s="202" t="s">
        <v>955</v>
      </c>
    </row>
    <row r="46" spans="1:11" ht="10.199999999999999">
      <c r="A46" s="54" t="s">
        <v>259</v>
      </c>
      <c r="B46" s="54" t="s">
        <v>957</v>
      </c>
      <c r="C46" s="54" t="s">
        <v>584</v>
      </c>
      <c r="D46" s="62" t="s">
        <v>570</v>
      </c>
      <c r="E46" s="203"/>
      <c r="F46" s="186"/>
      <c r="G46" s="182">
        <f t="shared" si="2"/>
        <v>0</v>
      </c>
      <c r="H46" s="182">
        <f t="shared" si="3"/>
        <v>3</v>
      </c>
      <c r="I46" s="202"/>
      <c r="J46" s="202" t="s">
        <v>146</v>
      </c>
      <c r="K46" s="202" t="s">
        <v>955</v>
      </c>
    </row>
    <row r="47" spans="1:11" ht="10.199999999999999">
      <c r="A47" s="54" t="s">
        <v>184</v>
      </c>
      <c r="B47" s="54" t="s">
        <v>389</v>
      </c>
      <c r="C47" s="54" t="s">
        <v>583</v>
      </c>
      <c r="D47" s="62" t="s">
        <v>570</v>
      </c>
      <c r="E47" s="203"/>
      <c r="F47" s="186"/>
      <c r="G47" s="182">
        <f t="shared" si="2"/>
        <v>0</v>
      </c>
      <c r="H47" s="182">
        <f t="shared" si="3"/>
        <v>3</v>
      </c>
      <c r="I47" s="202"/>
      <c r="J47" s="202" t="s">
        <v>146</v>
      </c>
      <c r="K47" s="202" t="s">
        <v>955</v>
      </c>
    </row>
    <row r="48" spans="1:11" ht="10.199999999999999">
      <c r="A48" s="54" t="s">
        <v>260</v>
      </c>
      <c r="B48" s="54" t="s">
        <v>390</v>
      </c>
      <c r="C48" s="54" t="s">
        <v>582</v>
      </c>
      <c r="D48" s="62" t="s">
        <v>572</v>
      </c>
      <c r="E48" s="203"/>
      <c r="F48" s="186"/>
      <c r="G48" s="182">
        <f t="shared" si="2"/>
        <v>0</v>
      </c>
      <c r="H48" s="182">
        <f>IF(E48="Ikke relevant",0,2)</f>
        <v>2</v>
      </c>
      <c r="I48" s="202"/>
      <c r="J48" s="202" t="s">
        <v>146</v>
      </c>
      <c r="K48" s="202" t="s">
        <v>955</v>
      </c>
    </row>
    <row r="49" spans="1:11" ht="10.199999999999999">
      <c r="A49" s="54" t="s">
        <v>261</v>
      </c>
      <c r="B49" s="54" t="s">
        <v>149</v>
      </c>
      <c r="C49" s="54" t="s">
        <v>149</v>
      </c>
      <c r="D49" s="62" t="s">
        <v>571</v>
      </c>
      <c r="E49" s="203"/>
      <c r="F49" s="186"/>
      <c r="G49" s="182">
        <f t="shared" si="2"/>
        <v>0</v>
      </c>
      <c r="H49" s="182">
        <f>IF(E49="Ikke relevant",0,4)</f>
        <v>4</v>
      </c>
      <c r="I49" s="202"/>
      <c r="J49" s="202" t="s">
        <v>146</v>
      </c>
      <c r="K49" s="202" t="s">
        <v>955</v>
      </c>
    </row>
    <row r="50" spans="1:11" ht="10.199999999999999">
      <c r="A50" s="54" t="s">
        <v>262</v>
      </c>
      <c r="B50" s="54" t="s">
        <v>391</v>
      </c>
      <c r="C50" s="54" t="s">
        <v>581</v>
      </c>
      <c r="D50" s="62" t="s">
        <v>572</v>
      </c>
      <c r="E50" s="203"/>
      <c r="F50" s="186"/>
      <c r="G50" s="182">
        <f t="shared" si="2"/>
        <v>0</v>
      </c>
      <c r="H50" s="182">
        <f>IF(E50="Ikke relevant",0,2)</f>
        <v>2</v>
      </c>
      <c r="I50" s="202"/>
      <c r="J50" s="202" t="s">
        <v>146</v>
      </c>
      <c r="K50" s="202" t="s">
        <v>955</v>
      </c>
    </row>
    <row r="51" spans="1:11" s="12" customFormat="1" ht="10.199999999999999">
      <c r="A51" s="179">
        <v>5</v>
      </c>
      <c r="B51" s="179" t="s">
        <v>63</v>
      </c>
      <c r="C51" s="179" t="s">
        <v>63</v>
      </c>
      <c r="D51" s="180" t="s">
        <v>55</v>
      </c>
      <c r="E51" s="214" t="s">
        <v>56</v>
      </c>
      <c r="F51" s="185" t="s">
        <v>57</v>
      </c>
      <c r="G51" s="204">
        <f>SUM(G52:G64)</f>
        <v>0</v>
      </c>
      <c r="H51" s="204">
        <f>SUM(H52:H64)</f>
        <v>5</v>
      </c>
      <c r="I51" s="209">
        <f>G51/H51</f>
        <v>0</v>
      </c>
      <c r="J51" s="180" t="s">
        <v>152</v>
      </c>
      <c r="K51" s="180" t="s">
        <v>954</v>
      </c>
    </row>
    <row r="52" spans="1:11" ht="10.199999999999999">
      <c r="A52" s="41" t="s">
        <v>185</v>
      </c>
      <c r="B52" s="41" t="s">
        <v>402</v>
      </c>
      <c r="C52" s="41" t="s">
        <v>392</v>
      </c>
      <c r="D52" s="42" t="s">
        <v>58</v>
      </c>
      <c r="E52" s="203"/>
      <c r="F52" s="187"/>
      <c r="G52" s="205"/>
      <c r="H52" s="205"/>
      <c r="I52" s="202"/>
      <c r="J52" s="202" t="s">
        <v>153</v>
      </c>
      <c r="K52" s="202" t="s">
        <v>955</v>
      </c>
    </row>
    <row r="53" spans="1:11" ht="10.199999999999999">
      <c r="A53" s="41" t="s">
        <v>186</v>
      </c>
      <c r="B53" s="41" t="s">
        <v>403</v>
      </c>
      <c r="C53" s="41" t="s">
        <v>393</v>
      </c>
      <c r="D53" s="41" t="str">
        <f>$D$52</f>
        <v>Obligatorisk</v>
      </c>
      <c r="E53" s="203"/>
      <c r="F53" s="187"/>
      <c r="G53" s="205"/>
      <c r="H53" s="205"/>
      <c r="I53" s="202"/>
      <c r="J53" s="202" t="s">
        <v>153</v>
      </c>
      <c r="K53" s="202" t="s">
        <v>955</v>
      </c>
    </row>
    <row r="54" spans="1:11" ht="10.199999999999999">
      <c r="A54" s="41" t="s">
        <v>187</v>
      </c>
      <c r="B54" s="41" t="s">
        <v>404</v>
      </c>
      <c r="C54" s="41" t="s">
        <v>394</v>
      </c>
      <c r="D54" s="42" t="str">
        <f>$D$52</f>
        <v>Obligatorisk</v>
      </c>
      <c r="E54" s="203"/>
      <c r="F54" s="187"/>
      <c r="G54" s="205"/>
      <c r="H54" s="205"/>
      <c r="I54" s="202"/>
      <c r="J54" s="202" t="s">
        <v>153</v>
      </c>
      <c r="K54" s="202" t="s">
        <v>955</v>
      </c>
    </row>
    <row r="55" spans="1:11" ht="20.399999999999999">
      <c r="A55" s="41" t="s">
        <v>263</v>
      </c>
      <c r="B55" s="41" t="s">
        <v>404</v>
      </c>
      <c r="C55" s="41" t="s">
        <v>395</v>
      </c>
      <c r="D55" s="41" t="str">
        <f>$D$52</f>
        <v>Obligatorisk</v>
      </c>
      <c r="E55" s="203"/>
      <c r="F55" s="187"/>
      <c r="G55" s="205"/>
      <c r="H55" s="205"/>
      <c r="I55" s="202"/>
      <c r="J55" s="202" t="s">
        <v>153</v>
      </c>
      <c r="K55" s="202" t="s">
        <v>955</v>
      </c>
    </row>
    <row r="56" spans="1:11" ht="20.399999999999999">
      <c r="A56" s="41" t="s">
        <v>264</v>
      </c>
      <c r="B56" s="41" t="s">
        <v>378</v>
      </c>
      <c r="C56" s="41" t="s">
        <v>396</v>
      </c>
      <c r="D56" s="42" t="s">
        <v>58</v>
      </c>
      <c r="E56" s="203"/>
      <c r="F56" s="187"/>
      <c r="G56" s="205"/>
      <c r="H56" s="205"/>
      <c r="I56" s="202"/>
      <c r="J56" s="202" t="s">
        <v>153</v>
      </c>
      <c r="K56" s="202" t="s">
        <v>955</v>
      </c>
    </row>
    <row r="57" spans="1:11" ht="20.399999999999999">
      <c r="A57" s="41" t="s">
        <v>265</v>
      </c>
      <c r="B57" s="41" t="s">
        <v>405</v>
      </c>
      <c r="C57" s="41" t="s">
        <v>397</v>
      </c>
      <c r="D57" s="41" t="str">
        <f>$D$52</f>
        <v>Obligatorisk</v>
      </c>
      <c r="E57" s="203"/>
      <c r="F57" s="187"/>
      <c r="G57" s="205"/>
      <c r="H57" s="205"/>
      <c r="I57" s="202"/>
      <c r="J57" s="202" t="s">
        <v>153</v>
      </c>
      <c r="K57" s="202" t="s">
        <v>955</v>
      </c>
    </row>
    <row r="58" spans="1:11" ht="10.199999999999999">
      <c r="A58" s="41" t="s">
        <v>266</v>
      </c>
      <c r="B58" s="41" t="s">
        <v>406</v>
      </c>
      <c r="C58" s="41" t="s">
        <v>398</v>
      </c>
      <c r="D58" s="42" t="s">
        <v>58</v>
      </c>
      <c r="E58" s="203"/>
      <c r="F58" s="187"/>
      <c r="G58" s="205"/>
      <c r="H58" s="205"/>
      <c r="I58" s="202"/>
      <c r="J58" s="202" t="s">
        <v>153</v>
      </c>
      <c r="K58" s="202" t="s">
        <v>955</v>
      </c>
    </row>
    <row r="59" spans="1:11" ht="10.199999999999999">
      <c r="A59" s="41" t="s">
        <v>267</v>
      </c>
      <c r="B59" s="41" t="s">
        <v>407</v>
      </c>
      <c r="C59" s="41" t="s">
        <v>399</v>
      </c>
      <c r="D59" s="42" t="s">
        <v>58</v>
      </c>
      <c r="E59" s="203"/>
      <c r="F59" s="187"/>
      <c r="G59" s="205"/>
      <c r="H59" s="205"/>
      <c r="I59" s="202"/>
      <c r="J59" s="202" t="s">
        <v>153</v>
      </c>
      <c r="K59" s="202" t="s">
        <v>955</v>
      </c>
    </row>
    <row r="60" spans="1:11" ht="30.6">
      <c r="A60" s="41" t="s">
        <v>268</v>
      </c>
      <c r="B60" s="41" t="s">
        <v>408</v>
      </c>
      <c r="C60" s="41" t="s">
        <v>400</v>
      </c>
      <c r="D60" s="42" t="s">
        <v>58</v>
      </c>
      <c r="E60" s="203"/>
      <c r="F60" s="187"/>
      <c r="G60" s="205"/>
      <c r="H60" s="205"/>
      <c r="I60" s="202"/>
      <c r="J60" s="202" t="s">
        <v>153</v>
      </c>
      <c r="K60" s="202" t="s">
        <v>955</v>
      </c>
    </row>
    <row r="61" spans="1:11" ht="27" customHeight="1">
      <c r="A61" s="41" t="s">
        <v>269</v>
      </c>
      <c r="B61" s="41" t="s">
        <v>409</v>
      </c>
      <c r="C61" s="41" t="s">
        <v>401</v>
      </c>
      <c r="D61" s="42" t="s">
        <v>58</v>
      </c>
      <c r="E61" s="203"/>
      <c r="F61" s="187"/>
      <c r="G61" s="205"/>
      <c r="H61" s="205"/>
      <c r="I61" s="202"/>
      <c r="J61" s="202" t="s">
        <v>153</v>
      </c>
      <c r="K61" s="202" t="s">
        <v>955</v>
      </c>
    </row>
    <row r="62" spans="1:11" ht="10.95" customHeight="1">
      <c r="A62" s="67">
        <v>5</v>
      </c>
      <c r="B62" s="67" t="s">
        <v>284</v>
      </c>
      <c r="C62" s="67" t="s">
        <v>284</v>
      </c>
      <c r="D62" s="68" t="s">
        <v>55</v>
      </c>
      <c r="E62" s="217" t="str">
        <f>$E$51</f>
        <v>Ja/nej</v>
      </c>
      <c r="F62" s="192" t="str">
        <f>$F$51</f>
        <v>Evt. kommentarer</v>
      </c>
      <c r="G62" s="184"/>
      <c r="H62" s="184"/>
      <c r="I62" s="58"/>
      <c r="J62" s="58" t="s">
        <v>152</v>
      </c>
      <c r="K62" s="58" t="s">
        <v>954</v>
      </c>
    </row>
    <row r="63" spans="1:11" ht="10.199999999999999">
      <c r="A63" s="54" t="s">
        <v>188</v>
      </c>
      <c r="B63" s="54" t="s">
        <v>410</v>
      </c>
      <c r="C63" s="54" t="s">
        <v>587</v>
      </c>
      <c r="D63" s="62" t="s">
        <v>572</v>
      </c>
      <c r="E63" s="203"/>
      <c r="F63" s="187"/>
      <c r="G63" s="182">
        <f>IF(E63="Ja",H63,0)</f>
        <v>0</v>
      </c>
      <c r="H63" s="182">
        <f>IF(E63="Ikke relevant",0,2)</f>
        <v>2</v>
      </c>
      <c r="I63" s="202"/>
      <c r="J63" s="202" t="s">
        <v>146</v>
      </c>
      <c r="K63" s="202" t="s">
        <v>955</v>
      </c>
    </row>
    <row r="64" spans="1:11" ht="20.399999999999999">
      <c r="A64" s="54" t="s">
        <v>189</v>
      </c>
      <c r="B64" s="54" t="s">
        <v>404</v>
      </c>
      <c r="C64" s="54" t="s">
        <v>588</v>
      </c>
      <c r="D64" s="62" t="s">
        <v>570</v>
      </c>
      <c r="E64" s="203"/>
      <c r="F64" s="187"/>
      <c r="G64" s="182">
        <f>IF(E64="Ja",H64,0)</f>
        <v>0</v>
      </c>
      <c r="H64" s="182">
        <f t="shared" ref="H64" si="4">IF(E64="Ikke relevant",0,3)</f>
        <v>3</v>
      </c>
      <c r="I64" s="202"/>
      <c r="J64" s="202" t="s">
        <v>146</v>
      </c>
      <c r="K64" s="202" t="s">
        <v>955</v>
      </c>
    </row>
    <row r="65" spans="1:11" ht="20.399999999999999">
      <c r="A65" s="54" t="s">
        <v>154</v>
      </c>
      <c r="B65" s="54" t="s">
        <v>411</v>
      </c>
      <c r="C65" s="54" t="s">
        <v>589</v>
      </c>
      <c r="D65" s="62" t="s">
        <v>572</v>
      </c>
      <c r="E65" s="203"/>
      <c r="F65" s="187"/>
      <c r="G65" s="182">
        <f>IF(E65="Ja",H65,0)</f>
        <v>0</v>
      </c>
      <c r="H65" s="182">
        <f t="shared" ref="H65:H66" si="5">IF(E65="Ikke relevant",0,2)</f>
        <v>2</v>
      </c>
      <c r="I65" s="202"/>
      <c r="J65" s="202" t="s">
        <v>146</v>
      </c>
      <c r="K65" s="202" t="s">
        <v>955</v>
      </c>
    </row>
    <row r="66" spans="1:11" ht="10.199999999999999">
      <c r="A66" s="54" t="s">
        <v>155</v>
      </c>
      <c r="B66" s="54" t="s">
        <v>412</v>
      </c>
      <c r="C66" s="54" t="s">
        <v>590</v>
      </c>
      <c r="D66" s="62" t="s">
        <v>572</v>
      </c>
      <c r="E66" s="203"/>
      <c r="F66" s="187"/>
      <c r="G66" s="182">
        <f>IF(E66="Ja",H66,0)</f>
        <v>0</v>
      </c>
      <c r="H66" s="182">
        <f t="shared" si="5"/>
        <v>2</v>
      </c>
      <c r="I66" s="202"/>
      <c r="J66" s="202" t="s">
        <v>146</v>
      </c>
      <c r="K66" s="202" t="s">
        <v>955</v>
      </c>
    </row>
    <row r="67" spans="1:11" s="12" customFormat="1" ht="10.199999999999999">
      <c r="A67" s="179">
        <v>6</v>
      </c>
      <c r="B67" s="179" t="s">
        <v>64</v>
      </c>
      <c r="C67" s="179" t="s">
        <v>64</v>
      </c>
      <c r="D67" s="180" t="s">
        <v>55</v>
      </c>
      <c r="E67" s="214" t="s">
        <v>56</v>
      </c>
      <c r="F67" s="185" t="s">
        <v>57</v>
      </c>
      <c r="G67" s="204">
        <f>SUM(G84:G91)</f>
        <v>0</v>
      </c>
      <c r="H67" s="204">
        <f>SUM(H84:H91)</f>
        <v>30</v>
      </c>
      <c r="I67" s="209">
        <f>G67/H67</f>
        <v>0</v>
      </c>
      <c r="J67" s="180" t="s">
        <v>152</v>
      </c>
      <c r="K67" s="180" t="s">
        <v>954</v>
      </c>
    </row>
    <row r="68" spans="1:11" ht="20.399999999999999">
      <c r="A68" s="54" t="s">
        <v>156</v>
      </c>
      <c r="B68" s="54" t="s">
        <v>150</v>
      </c>
      <c r="C68" s="54" t="s">
        <v>413</v>
      </c>
      <c r="D68" s="55" t="s">
        <v>58</v>
      </c>
      <c r="E68" s="203"/>
      <c r="F68" s="187"/>
      <c r="G68" s="205"/>
      <c r="H68" s="205"/>
      <c r="I68" s="202"/>
      <c r="J68" s="202" t="s">
        <v>153</v>
      </c>
      <c r="K68" s="202" t="s">
        <v>955</v>
      </c>
    </row>
    <row r="69" spans="1:11" ht="20.399999999999999">
      <c r="A69" s="54" t="s">
        <v>270</v>
      </c>
      <c r="B69" s="54" t="s">
        <v>211</v>
      </c>
      <c r="C69" s="53" t="s">
        <v>414</v>
      </c>
      <c r="D69" s="55" t="s">
        <v>58</v>
      </c>
      <c r="E69" s="203"/>
      <c r="F69" s="187"/>
      <c r="G69" s="205"/>
      <c r="H69" s="205"/>
      <c r="I69" s="202"/>
      <c r="J69" s="202" t="s">
        <v>153</v>
      </c>
      <c r="K69" s="202" t="s">
        <v>955</v>
      </c>
    </row>
    <row r="70" spans="1:11" ht="10.199999999999999">
      <c r="A70" s="54" t="s">
        <v>271</v>
      </c>
      <c r="B70" s="54" t="s">
        <v>416</v>
      </c>
      <c r="C70" s="54" t="s">
        <v>415</v>
      </c>
      <c r="D70" s="55" t="s">
        <v>58</v>
      </c>
      <c r="E70" s="203"/>
      <c r="F70" s="187"/>
      <c r="G70" s="205"/>
      <c r="H70" s="205"/>
      <c r="I70" s="202"/>
      <c r="J70" s="202" t="s">
        <v>153</v>
      </c>
      <c r="K70" s="202" t="s">
        <v>955</v>
      </c>
    </row>
    <row r="71" spans="1:11" ht="20.399999999999999">
      <c r="A71" s="54" t="s">
        <v>272</v>
      </c>
      <c r="B71" s="54" t="s">
        <v>418</v>
      </c>
      <c r="C71" s="54" t="s">
        <v>417</v>
      </c>
      <c r="D71" s="54"/>
      <c r="E71" s="203"/>
      <c r="F71" s="187"/>
      <c r="G71" s="205"/>
      <c r="H71" s="205"/>
      <c r="I71" s="202"/>
      <c r="J71" s="202" t="s">
        <v>153</v>
      </c>
      <c r="K71" s="202" t="s">
        <v>955</v>
      </c>
    </row>
    <row r="72" spans="1:11" ht="20.399999999999999">
      <c r="A72" s="54" t="s">
        <v>273</v>
      </c>
      <c r="B72" s="54" t="s">
        <v>421</v>
      </c>
      <c r="C72" s="54" t="s">
        <v>419</v>
      </c>
      <c r="D72" s="55" t="s">
        <v>58</v>
      </c>
      <c r="E72" s="203"/>
      <c r="F72" s="187"/>
      <c r="G72" s="205"/>
      <c r="H72" s="205"/>
      <c r="I72" s="202"/>
      <c r="J72" s="202" t="s">
        <v>153</v>
      </c>
      <c r="K72" s="202" t="s">
        <v>955</v>
      </c>
    </row>
    <row r="73" spans="1:11" ht="10.199999999999999">
      <c r="A73" s="54" t="s">
        <v>274</v>
      </c>
      <c r="B73" s="54" t="s">
        <v>95</v>
      </c>
      <c r="C73" s="54" t="s">
        <v>420</v>
      </c>
      <c r="D73" s="55" t="s">
        <v>58</v>
      </c>
      <c r="E73" s="203"/>
      <c r="F73" s="187"/>
      <c r="G73" s="205"/>
      <c r="H73" s="205"/>
      <c r="I73" s="202"/>
      <c r="J73" s="202" t="s">
        <v>153</v>
      </c>
      <c r="K73" s="202" t="s">
        <v>955</v>
      </c>
    </row>
    <row r="74" spans="1:11" ht="20.399999999999999">
      <c r="A74" s="54" t="s">
        <v>275</v>
      </c>
      <c r="B74" s="54" t="s">
        <v>423</v>
      </c>
      <c r="C74" s="54" t="s">
        <v>422</v>
      </c>
      <c r="D74" s="55" t="s">
        <v>58</v>
      </c>
      <c r="E74" s="203"/>
      <c r="F74" s="187"/>
      <c r="G74" s="205"/>
      <c r="H74" s="205"/>
      <c r="I74" s="202"/>
      <c r="J74" s="202" t="s">
        <v>153</v>
      </c>
      <c r="K74" s="202" t="s">
        <v>955</v>
      </c>
    </row>
    <row r="75" spans="1:11" ht="20.399999999999999">
      <c r="A75" s="54" t="s">
        <v>276</v>
      </c>
      <c r="B75" s="54" t="s">
        <v>151</v>
      </c>
      <c r="C75" s="54" t="s">
        <v>424</v>
      </c>
      <c r="D75" s="55" t="s">
        <v>58</v>
      </c>
      <c r="E75" s="203"/>
      <c r="F75" s="187"/>
      <c r="G75" s="205"/>
      <c r="H75" s="205"/>
      <c r="I75" s="202"/>
      <c r="J75" s="202" t="s">
        <v>153</v>
      </c>
      <c r="K75" s="202" t="s">
        <v>955</v>
      </c>
    </row>
    <row r="76" spans="1:11" ht="20.399999999999999">
      <c r="A76" s="54" t="s">
        <v>277</v>
      </c>
      <c r="B76" s="54" t="s">
        <v>432</v>
      </c>
      <c r="C76" s="54" t="s">
        <v>425</v>
      </c>
      <c r="D76" s="55" t="s">
        <v>58</v>
      </c>
      <c r="E76" s="203"/>
      <c r="F76" s="187"/>
      <c r="G76" s="205"/>
      <c r="H76" s="205"/>
      <c r="I76" s="202"/>
      <c r="J76" s="202" t="s">
        <v>153</v>
      </c>
      <c r="K76" s="202" t="s">
        <v>955</v>
      </c>
    </row>
    <row r="77" spans="1:11" ht="10.199999999999999">
      <c r="A77" s="54" t="s">
        <v>278</v>
      </c>
      <c r="B77" s="54" t="s">
        <v>433</v>
      </c>
      <c r="C77" s="54" t="s">
        <v>426</v>
      </c>
      <c r="D77" s="55" t="s">
        <v>58</v>
      </c>
      <c r="E77" s="203"/>
      <c r="F77" s="187"/>
      <c r="G77" s="205"/>
      <c r="H77" s="205"/>
      <c r="I77" s="202"/>
      <c r="J77" s="202" t="s">
        <v>153</v>
      </c>
      <c r="K77" s="202" t="s">
        <v>955</v>
      </c>
    </row>
    <row r="78" spans="1:11" ht="20.399999999999999">
      <c r="A78" s="54" t="s">
        <v>279</v>
      </c>
      <c r="B78" s="54" t="s">
        <v>210</v>
      </c>
      <c r="C78" s="54" t="s">
        <v>427</v>
      </c>
      <c r="D78" s="55" t="s">
        <v>58</v>
      </c>
      <c r="E78" s="203"/>
      <c r="F78" s="187"/>
      <c r="G78" s="205"/>
      <c r="H78" s="205"/>
      <c r="I78" s="202"/>
      <c r="J78" s="202" t="s">
        <v>153</v>
      </c>
      <c r="K78" s="202" t="s">
        <v>955</v>
      </c>
    </row>
    <row r="79" spans="1:11" ht="20.399999999999999">
      <c r="A79" s="54" t="s">
        <v>280</v>
      </c>
      <c r="B79" s="54" t="s">
        <v>434</v>
      </c>
      <c r="C79" s="54" t="s">
        <v>428</v>
      </c>
      <c r="D79" s="54" t="str">
        <f>$D$78</f>
        <v>Obligatorisk</v>
      </c>
      <c r="E79" s="203"/>
      <c r="F79" s="187"/>
      <c r="G79" s="205"/>
      <c r="H79" s="205"/>
      <c r="I79" s="202"/>
      <c r="J79" s="202" t="s">
        <v>153</v>
      </c>
      <c r="K79" s="202" t="s">
        <v>955</v>
      </c>
    </row>
    <row r="80" spans="1:11" ht="30.6">
      <c r="A80" s="54" t="s">
        <v>281</v>
      </c>
      <c r="B80" s="54" t="s">
        <v>435</v>
      </c>
      <c r="C80" s="54" t="s">
        <v>429</v>
      </c>
      <c r="D80" s="54" t="str">
        <f>$D$78</f>
        <v>Obligatorisk</v>
      </c>
      <c r="E80" s="203"/>
      <c r="F80" s="187"/>
      <c r="G80" s="205"/>
      <c r="H80" s="205"/>
      <c r="I80" s="202"/>
      <c r="J80" s="202" t="s">
        <v>153</v>
      </c>
      <c r="K80" s="202" t="s">
        <v>954</v>
      </c>
    </row>
    <row r="81" spans="1:11" ht="20.399999999999999">
      <c r="A81" s="54" t="s">
        <v>282</v>
      </c>
      <c r="B81" s="54" t="s">
        <v>436</v>
      </c>
      <c r="C81" s="54" t="s">
        <v>430</v>
      </c>
      <c r="D81" s="54" t="str">
        <f>$D$78</f>
        <v>Obligatorisk</v>
      </c>
      <c r="E81" s="203"/>
      <c r="F81" s="187"/>
      <c r="G81" s="205"/>
      <c r="H81" s="205"/>
      <c r="I81" s="202"/>
      <c r="J81" s="202" t="s">
        <v>153</v>
      </c>
      <c r="K81" s="202" t="s">
        <v>954</v>
      </c>
    </row>
    <row r="82" spans="1:11" ht="20.399999999999999">
      <c r="A82" s="54" t="s">
        <v>283</v>
      </c>
      <c r="B82" s="54" t="s">
        <v>437</v>
      </c>
      <c r="C82" s="54" t="s">
        <v>431</v>
      </c>
      <c r="D82" s="54" t="str">
        <f>$D$78</f>
        <v>Obligatorisk</v>
      </c>
      <c r="E82" s="203"/>
      <c r="F82" s="187"/>
      <c r="G82" s="205"/>
      <c r="H82" s="205"/>
      <c r="I82" s="202"/>
      <c r="J82" s="202" t="s">
        <v>153</v>
      </c>
      <c r="K82" s="202" t="s">
        <v>954</v>
      </c>
    </row>
    <row r="83" spans="1:11" ht="10.199999999999999">
      <c r="A83" s="64">
        <v>6</v>
      </c>
      <c r="B83" s="64" t="s">
        <v>284</v>
      </c>
      <c r="C83" s="64" t="s">
        <v>284</v>
      </c>
      <c r="D83" s="64" t="str">
        <f>$D$67</f>
        <v>Type</v>
      </c>
      <c r="E83" s="217" t="str">
        <f>$E$67</f>
        <v>Ja/nej</v>
      </c>
      <c r="F83" s="191" t="str">
        <f>$F$67</f>
        <v>Evt. kommentarer</v>
      </c>
      <c r="G83" s="184"/>
      <c r="H83" s="184"/>
      <c r="I83" s="58"/>
      <c r="J83" s="58" t="s">
        <v>152</v>
      </c>
      <c r="K83" s="58" t="s">
        <v>954</v>
      </c>
    </row>
    <row r="84" spans="1:11" ht="10.199999999999999">
      <c r="A84" s="54" t="s">
        <v>190</v>
      </c>
      <c r="B84" s="54" t="s">
        <v>599</v>
      </c>
      <c r="C84" s="54" t="s">
        <v>598</v>
      </c>
      <c r="D84" s="62" t="s">
        <v>569</v>
      </c>
      <c r="E84" s="203"/>
      <c r="F84" s="187"/>
      <c r="G84" s="182">
        <f t="shared" ref="G84:G92" si="6">IF(E84="Ja",H84,0)</f>
        <v>0</v>
      </c>
      <c r="H84" s="182">
        <f t="shared" ref="H84:H85" si="7">IF(E84="Ikke relevant",0,5)</f>
        <v>5</v>
      </c>
      <c r="I84" s="202"/>
      <c r="J84" s="202" t="s">
        <v>146</v>
      </c>
      <c r="K84" s="202" t="s">
        <v>955</v>
      </c>
    </row>
    <row r="85" spans="1:11" ht="10.199999999999999">
      <c r="A85" s="54" t="s">
        <v>191</v>
      </c>
      <c r="B85" s="54" t="s">
        <v>600</v>
      </c>
      <c r="C85" s="54" t="s">
        <v>597</v>
      </c>
      <c r="D85" s="62" t="s">
        <v>569</v>
      </c>
      <c r="E85" s="203"/>
      <c r="F85" s="187"/>
      <c r="G85" s="182">
        <f t="shared" si="6"/>
        <v>0</v>
      </c>
      <c r="H85" s="182">
        <f t="shared" si="7"/>
        <v>5</v>
      </c>
      <c r="I85" s="202"/>
      <c r="J85" s="202" t="s">
        <v>146</v>
      </c>
      <c r="K85" s="202" t="s">
        <v>955</v>
      </c>
    </row>
    <row r="86" spans="1:11" ht="10.199999999999999">
      <c r="A86" s="54" t="s">
        <v>192</v>
      </c>
      <c r="B86" s="54" t="s">
        <v>601</v>
      </c>
      <c r="C86" s="54" t="s">
        <v>596</v>
      </c>
      <c r="D86" s="62" t="s">
        <v>572</v>
      </c>
      <c r="E86" s="203"/>
      <c r="F86" s="187"/>
      <c r="G86" s="182">
        <f t="shared" si="6"/>
        <v>0</v>
      </c>
      <c r="H86" s="182">
        <f>IF(E86="Ikke relevant",0,2)</f>
        <v>2</v>
      </c>
      <c r="I86" s="202"/>
      <c r="J86" s="202" t="s">
        <v>146</v>
      </c>
      <c r="K86" s="202" t="s">
        <v>955</v>
      </c>
    </row>
    <row r="87" spans="1:11" ht="10.199999999999999">
      <c r="A87" s="54" t="s">
        <v>285</v>
      </c>
      <c r="B87" s="54" t="s">
        <v>602</v>
      </c>
      <c r="C87" s="54" t="s">
        <v>595</v>
      </c>
      <c r="D87" s="62" t="s">
        <v>571</v>
      </c>
      <c r="E87" s="203"/>
      <c r="F87" s="187"/>
      <c r="G87" s="182">
        <f t="shared" si="6"/>
        <v>0</v>
      </c>
      <c r="H87" s="182">
        <f>IF(E87="Ikke relevant",0,4)</f>
        <v>4</v>
      </c>
      <c r="I87" s="202"/>
      <c r="J87" s="202" t="s">
        <v>146</v>
      </c>
      <c r="K87" s="202" t="s">
        <v>955</v>
      </c>
    </row>
    <row r="88" spans="1:11" ht="10.199999999999999">
      <c r="A88" s="54" t="s">
        <v>286</v>
      </c>
      <c r="B88" s="54" t="s">
        <v>603</v>
      </c>
      <c r="C88" s="54" t="s">
        <v>594</v>
      </c>
      <c r="D88" s="62" t="s">
        <v>570</v>
      </c>
      <c r="E88" s="203"/>
      <c r="F88" s="187"/>
      <c r="G88" s="182">
        <f t="shared" si="6"/>
        <v>0</v>
      </c>
      <c r="H88" s="182">
        <f t="shared" ref="H88:H89" si="8">IF(E88="Ikke relevant",0,3)</f>
        <v>3</v>
      </c>
      <c r="I88" s="202"/>
      <c r="J88" s="202" t="s">
        <v>146</v>
      </c>
      <c r="K88" s="202" t="s">
        <v>954</v>
      </c>
    </row>
    <row r="89" spans="1:11" ht="20.399999999999999">
      <c r="A89" s="54" t="s">
        <v>287</v>
      </c>
      <c r="B89" s="54" t="s">
        <v>604</v>
      </c>
      <c r="C89" s="54" t="s">
        <v>593</v>
      </c>
      <c r="D89" s="62" t="s">
        <v>570</v>
      </c>
      <c r="E89" s="203"/>
      <c r="F89" s="187"/>
      <c r="G89" s="182">
        <f t="shared" si="6"/>
        <v>0</v>
      </c>
      <c r="H89" s="182">
        <f t="shared" si="8"/>
        <v>3</v>
      </c>
      <c r="I89" s="202"/>
      <c r="J89" s="202" t="s">
        <v>146</v>
      </c>
      <c r="K89" s="202" t="s">
        <v>954</v>
      </c>
    </row>
    <row r="90" spans="1:11" ht="20.399999999999999">
      <c r="A90" s="54" t="s">
        <v>288</v>
      </c>
      <c r="B90" s="54" t="s">
        <v>605</v>
      </c>
      <c r="C90" s="54" t="s">
        <v>592</v>
      </c>
      <c r="D90" s="62" t="s">
        <v>569</v>
      </c>
      <c r="E90" s="203"/>
      <c r="F90" s="187"/>
      <c r="G90" s="182">
        <f t="shared" si="6"/>
        <v>0</v>
      </c>
      <c r="H90" s="182">
        <f>IF(E90="Ikke relevant",0,5)</f>
        <v>5</v>
      </c>
      <c r="I90" s="202"/>
      <c r="J90" s="202" t="s">
        <v>146</v>
      </c>
      <c r="K90" s="202" t="s">
        <v>954</v>
      </c>
    </row>
    <row r="91" spans="1:11" ht="20.399999999999999">
      <c r="A91" s="54" t="s">
        <v>289</v>
      </c>
      <c r="B91" s="54" t="s">
        <v>606</v>
      </c>
      <c r="C91" s="54" t="s">
        <v>591</v>
      </c>
      <c r="D91" s="62" t="s">
        <v>570</v>
      </c>
      <c r="E91" s="203"/>
      <c r="F91" s="187"/>
      <c r="G91" s="182">
        <f t="shared" si="6"/>
        <v>0</v>
      </c>
      <c r="H91" s="182">
        <f t="shared" ref="H91" si="9">IF(E91="Ikke relevant",0,3)</f>
        <v>3</v>
      </c>
      <c r="I91" s="202"/>
      <c r="J91" s="202" t="s">
        <v>146</v>
      </c>
      <c r="K91" s="202" t="s">
        <v>954</v>
      </c>
    </row>
    <row r="92" spans="1:11" ht="20.399999999999999">
      <c r="A92" s="54" t="s">
        <v>744</v>
      </c>
      <c r="B92" s="54" t="s">
        <v>745</v>
      </c>
      <c r="C92" s="54" t="s">
        <v>743</v>
      </c>
      <c r="D92" s="62" t="s">
        <v>571</v>
      </c>
      <c r="E92" s="218"/>
      <c r="F92" s="187"/>
      <c r="G92" s="182">
        <f t="shared" si="6"/>
        <v>0</v>
      </c>
      <c r="H92" s="182">
        <f>IF(E92="Ikke relevant",0,4)</f>
        <v>4</v>
      </c>
      <c r="I92" s="202"/>
      <c r="J92" s="202"/>
      <c r="K92" s="202" t="s">
        <v>954</v>
      </c>
    </row>
    <row r="93" spans="1:11" ht="10.199999999999999">
      <c r="A93" s="179">
        <v>7</v>
      </c>
      <c r="B93" s="179" t="s">
        <v>65</v>
      </c>
      <c r="C93" s="179" t="s">
        <v>65</v>
      </c>
      <c r="D93" s="180" t="s">
        <v>55</v>
      </c>
      <c r="E93" s="179" t="s">
        <v>56</v>
      </c>
      <c r="F93" s="185" t="s">
        <v>57</v>
      </c>
      <c r="G93" s="204">
        <f>SUM(G94:G124)</f>
        <v>0</v>
      </c>
      <c r="H93" s="204">
        <f>SUM(H94:H124)</f>
        <v>53</v>
      </c>
      <c r="I93" s="209">
        <f>G93/H93</f>
        <v>0</v>
      </c>
      <c r="J93" s="180" t="s">
        <v>152</v>
      </c>
      <c r="K93" s="180" t="s">
        <v>954</v>
      </c>
    </row>
    <row r="94" spans="1:11" s="12" customFormat="1" ht="10.199999999999999">
      <c r="A94" s="51" t="s">
        <v>193</v>
      </c>
      <c r="B94" s="51" t="s">
        <v>442</v>
      </c>
      <c r="C94" s="51" t="s">
        <v>438</v>
      </c>
      <c r="D94" s="51" t="s">
        <v>58</v>
      </c>
      <c r="E94" s="203"/>
      <c r="F94" s="187"/>
      <c r="G94" s="205"/>
      <c r="H94" s="205"/>
      <c r="I94" s="202"/>
      <c r="J94" s="202" t="s">
        <v>153</v>
      </c>
      <c r="K94" s="202" t="s">
        <v>955</v>
      </c>
    </row>
    <row r="95" spans="1:11" ht="20.399999999999999">
      <c r="A95" s="51" t="s">
        <v>290</v>
      </c>
      <c r="B95" s="51" t="s">
        <v>448</v>
      </c>
      <c r="C95" s="53" t="s">
        <v>439</v>
      </c>
      <c r="D95" s="51" t="str">
        <f>$D$94</f>
        <v>Obligatorisk</v>
      </c>
      <c r="E95" s="203"/>
      <c r="F95" s="187"/>
      <c r="G95" s="205"/>
      <c r="H95" s="205"/>
      <c r="I95" s="202"/>
      <c r="J95" s="202" t="s">
        <v>153</v>
      </c>
      <c r="K95" s="202" t="s">
        <v>955</v>
      </c>
    </row>
    <row r="96" spans="1:11" ht="40.799999999999997">
      <c r="A96" s="51" t="s">
        <v>291</v>
      </c>
      <c r="B96" s="51" t="s">
        <v>447</v>
      </c>
      <c r="C96" s="51" t="s">
        <v>440</v>
      </c>
      <c r="D96" s="52" t="s">
        <v>58</v>
      </c>
      <c r="E96" s="203"/>
      <c r="F96" s="187"/>
      <c r="G96" s="205"/>
      <c r="H96" s="205"/>
      <c r="I96" s="202"/>
      <c r="J96" s="202" t="s">
        <v>153</v>
      </c>
      <c r="K96" s="202" t="s">
        <v>955</v>
      </c>
    </row>
    <row r="97" spans="1:11" ht="20.399999999999999">
      <c r="A97" s="51" t="s">
        <v>292</v>
      </c>
      <c r="B97" s="51" t="str">
        <f>$C$97</f>
        <v>Har tidsstyring eller skumringsanlæg udenfor</v>
      </c>
      <c r="C97" s="51" t="s">
        <v>441</v>
      </c>
      <c r="D97" s="52" t="str">
        <f>$D$94</f>
        <v>Obligatorisk</v>
      </c>
      <c r="E97" s="203"/>
      <c r="F97" s="187"/>
      <c r="G97" s="205"/>
      <c r="H97" s="205"/>
      <c r="I97" s="202"/>
      <c r="J97" s="202" t="s">
        <v>153</v>
      </c>
      <c r="K97" s="202" t="s">
        <v>955</v>
      </c>
    </row>
    <row r="98" spans="1:11" ht="20.399999999999999">
      <c r="A98" s="51" t="s">
        <v>293</v>
      </c>
      <c r="B98" s="51" t="s">
        <v>446</v>
      </c>
      <c r="C98" s="51" t="s">
        <v>444</v>
      </c>
      <c r="D98" s="52" t="str">
        <f>$D$94</f>
        <v>Obligatorisk</v>
      </c>
      <c r="E98" s="203"/>
      <c r="F98" s="193"/>
      <c r="G98" s="205"/>
      <c r="H98" s="205"/>
      <c r="I98" s="202"/>
      <c r="J98" s="202" t="s">
        <v>153</v>
      </c>
      <c r="K98" s="202" t="s">
        <v>955</v>
      </c>
    </row>
    <row r="99" spans="1:11" ht="30.6">
      <c r="A99" s="51" t="s">
        <v>294</v>
      </c>
      <c r="B99" s="51" t="s">
        <v>454</v>
      </c>
      <c r="C99" s="51" t="s">
        <v>445</v>
      </c>
      <c r="D99" s="52" t="s">
        <v>58</v>
      </c>
      <c r="E99" s="203"/>
      <c r="F99" s="193"/>
      <c r="G99" s="205"/>
      <c r="H99" s="205"/>
      <c r="I99" s="202"/>
      <c r="J99" s="202" t="s">
        <v>153</v>
      </c>
      <c r="K99" s="202" t="s">
        <v>955</v>
      </c>
    </row>
    <row r="100" spans="1:11" ht="20.399999999999999">
      <c r="A100" s="51" t="s">
        <v>295</v>
      </c>
      <c r="B100" s="51" t="s">
        <v>452</v>
      </c>
      <c r="C100" s="53" t="s">
        <v>449</v>
      </c>
      <c r="D100" s="52" t="s">
        <v>58</v>
      </c>
      <c r="E100" s="203"/>
      <c r="F100" s="187"/>
      <c r="G100" s="205"/>
      <c r="H100" s="205"/>
      <c r="I100" s="202"/>
      <c r="J100" s="202" t="s">
        <v>153</v>
      </c>
      <c r="K100" s="202" t="s">
        <v>955</v>
      </c>
    </row>
    <row r="101" spans="1:11" ht="20.399999999999999">
      <c r="A101" s="51" t="s">
        <v>296</v>
      </c>
      <c r="B101" s="51" t="s">
        <v>453</v>
      </c>
      <c r="C101" s="51" t="s">
        <v>450</v>
      </c>
      <c r="D101" s="52" t="str">
        <f>$D$94</f>
        <v>Obligatorisk</v>
      </c>
      <c r="E101" s="203"/>
      <c r="F101" s="187"/>
      <c r="G101" s="205"/>
      <c r="H101" s="205"/>
      <c r="I101" s="202"/>
      <c r="J101" s="202" t="s">
        <v>153</v>
      </c>
      <c r="K101" s="202" t="s">
        <v>955</v>
      </c>
    </row>
    <row r="102" spans="1:11" ht="10.199999999999999">
      <c r="A102" s="51" t="s">
        <v>297</v>
      </c>
      <c r="B102" s="51" t="s">
        <v>455</v>
      </c>
      <c r="C102" s="51" t="s">
        <v>451</v>
      </c>
      <c r="D102" s="52" t="str">
        <f>$D$94</f>
        <v>Obligatorisk</v>
      </c>
      <c r="E102" s="203"/>
      <c r="F102" s="187"/>
      <c r="G102" s="205"/>
      <c r="H102" s="205"/>
      <c r="I102" s="202"/>
      <c r="J102" s="202" t="s">
        <v>153</v>
      </c>
      <c r="K102" s="202" t="s">
        <v>955</v>
      </c>
    </row>
    <row r="103" spans="1:11" ht="20.399999999999999">
      <c r="A103" s="51" t="s">
        <v>298</v>
      </c>
      <c r="B103" s="51" t="s">
        <v>459</v>
      </c>
      <c r="C103" s="51" t="s">
        <v>456</v>
      </c>
      <c r="D103" s="51" t="str">
        <f>$D$94</f>
        <v>Obligatorisk</v>
      </c>
      <c r="E103" s="203"/>
      <c r="F103" s="187"/>
      <c r="G103" s="205"/>
      <c r="H103" s="205"/>
      <c r="I103" s="202"/>
      <c r="J103" s="202" t="s">
        <v>153</v>
      </c>
      <c r="K103" s="202" t="s">
        <v>955</v>
      </c>
    </row>
    <row r="104" spans="1:11" ht="10.199999999999999">
      <c r="A104" s="51" t="s">
        <v>194</v>
      </c>
      <c r="B104" s="51" t="s">
        <v>458</v>
      </c>
      <c r="C104" s="51" t="s">
        <v>457</v>
      </c>
      <c r="D104" s="52" t="s">
        <v>58</v>
      </c>
      <c r="E104" s="203"/>
      <c r="F104" s="187"/>
      <c r="G104" s="205"/>
      <c r="H104" s="205"/>
      <c r="I104" s="202"/>
      <c r="J104" s="202" t="s">
        <v>153</v>
      </c>
      <c r="K104" s="202" t="s">
        <v>955</v>
      </c>
    </row>
    <row r="105" spans="1:11" ht="10.199999999999999">
      <c r="A105" s="51" t="s">
        <v>299</v>
      </c>
      <c r="B105" s="51" t="s">
        <v>464</v>
      </c>
      <c r="C105" s="51" t="s">
        <v>460</v>
      </c>
      <c r="D105" s="51" t="str">
        <f>$D$94</f>
        <v>Obligatorisk</v>
      </c>
      <c r="E105" s="203"/>
      <c r="F105" s="187"/>
      <c r="G105" s="205"/>
      <c r="H105" s="205"/>
      <c r="I105" s="202"/>
      <c r="J105" s="202" t="s">
        <v>153</v>
      </c>
      <c r="K105" s="202" t="s">
        <v>955</v>
      </c>
    </row>
    <row r="106" spans="1:11" ht="10.199999999999999">
      <c r="A106" s="51" t="s">
        <v>300</v>
      </c>
      <c r="B106" s="51" t="s">
        <v>465</v>
      </c>
      <c r="C106" s="51" t="s">
        <v>461</v>
      </c>
      <c r="D106" s="51" t="s">
        <v>58</v>
      </c>
      <c r="E106" s="203"/>
      <c r="F106" s="187"/>
      <c r="G106" s="205"/>
      <c r="H106" s="205"/>
      <c r="I106" s="202"/>
      <c r="J106" s="202" t="s">
        <v>153</v>
      </c>
      <c r="K106" s="202" t="s">
        <v>955</v>
      </c>
    </row>
    <row r="107" spans="1:11" ht="20.399999999999999">
      <c r="A107" s="52" t="s">
        <v>301</v>
      </c>
      <c r="B107" s="52" t="s">
        <v>463</v>
      </c>
      <c r="C107" s="51" t="s">
        <v>462</v>
      </c>
      <c r="D107" s="51" t="str">
        <f>$D$94</f>
        <v>Obligatorisk</v>
      </c>
      <c r="E107" s="203"/>
      <c r="F107" s="187"/>
      <c r="G107" s="205"/>
      <c r="H107" s="205"/>
      <c r="I107" s="202"/>
      <c r="J107" s="202" t="s">
        <v>153</v>
      </c>
      <c r="K107" s="202" t="s">
        <v>955</v>
      </c>
    </row>
    <row r="108" spans="1:11" ht="10.199999999999999">
      <c r="A108" s="64">
        <v>7</v>
      </c>
      <c r="B108" s="64" t="s">
        <v>240</v>
      </c>
      <c r="C108" s="64" t="s">
        <v>65</v>
      </c>
      <c r="D108" s="64" t="s">
        <v>55</v>
      </c>
      <c r="E108" s="217" t="s">
        <v>56</v>
      </c>
      <c r="F108" s="191" t="s">
        <v>57</v>
      </c>
      <c r="G108" s="184"/>
      <c r="H108" s="184"/>
      <c r="I108" s="58"/>
      <c r="J108" s="58" t="s">
        <v>152</v>
      </c>
      <c r="K108" s="202" t="s">
        <v>955</v>
      </c>
    </row>
    <row r="109" spans="1:11" ht="10.199999999999999">
      <c r="A109" s="51" t="s">
        <v>195</v>
      </c>
      <c r="B109" s="51" t="s">
        <v>468</v>
      </c>
      <c r="C109" s="51" t="s">
        <v>620</v>
      </c>
      <c r="D109" s="62" t="s">
        <v>570</v>
      </c>
      <c r="E109" s="203"/>
      <c r="F109" s="187"/>
      <c r="G109" s="182">
        <f t="shared" ref="G109:G124" si="10">IF(E109="Ja",H109,0)</f>
        <v>0</v>
      </c>
      <c r="H109" s="182">
        <f>IF(E109="Ikke relevant",0,5)</f>
        <v>5</v>
      </c>
      <c r="I109" s="202"/>
      <c r="J109" s="202" t="s">
        <v>146</v>
      </c>
      <c r="K109" s="202" t="s">
        <v>955</v>
      </c>
    </row>
    <row r="110" spans="1:11" ht="10.199999999999999">
      <c r="A110" s="61" t="s">
        <v>196</v>
      </c>
      <c r="B110" s="61" t="s">
        <v>467</v>
      </c>
      <c r="C110" s="61" t="s">
        <v>619</v>
      </c>
      <c r="D110" s="62" t="s">
        <v>570</v>
      </c>
      <c r="E110" s="203"/>
      <c r="F110" s="187"/>
      <c r="G110" s="182">
        <f t="shared" si="10"/>
        <v>0</v>
      </c>
      <c r="H110" s="182">
        <f t="shared" ref="H110" si="11">IF(E110="Ikke relevant",0,3)</f>
        <v>3</v>
      </c>
      <c r="I110" s="202"/>
      <c r="J110" s="202" t="s">
        <v>146</v>
      </c>
      <c r="K110" s="202" t="s">
        <v>955</v>
      </c>
    </row>
    <row r="111" spans="1:11" ht="10.199999999999999">
      <c r="A111" s="51" t="s">
        <v>157</v>
      </c>
      <c r="B111" s="51" t="s">
        <v>466</v>
      </c>
      <c r="C111" s="51" t="s">
        <v>618</v>
      </c>
      <c r="D111" s="62" t="s">
        <v>572</v>
      </c>
      <c r="E111" s="203"/>
      <c r="F111" s="187"/>
      <c r="G111" s="182">
        <f t="shared" si="10"/>
        <v>0</v>
      </c>
      <c r="H111" s="182">
        <f>IF(E111="Ikke relevant",0,2)</f>
        <v>2</v>
      </c>
      <c r="I111" s="202"/>
      <c r="J111" s="202" t="s">
        <v>146</v>
      </c>
      <c r="K111" s="202" t="s">
        <v>955</v>
      </c>
    </row>
    <row r="112" spans="1:11" ht="10.199999999999999">
      <c r="A112" s="51" t="s">
        <v>158</v>
      </c>
      <c r="B112" s="51" t="s">
        <v>469</v>
      </c>
      <c r="C112" s="51" t="s">
        <v>469</v>
      </c>
      <c r="D112" s="62" t="s">
        <v>570</v>
      </c>
      <c r="E112" s="203"/>
      <c r="F112" s="187"/>
      <c r="G112" s="182">
        <f t="shared" si="10"/>
        <v>0</v>
      </c>
      <c r="H112" s="182">
        <f t="shared" ref="H112" si="12">IF(E112="Ikke relevant",0,3)</f>
        <v>3</v>
      </c>
      <c r="I112" s="202"/>
      <c r="J112" s="202" t="s">
        <v>146</v>
      </c>
      <c r="K112" s="202" t="s">
        <v>955</v>
      </c>
    </row>
    <row r="113" spans="1:11" ht="10.199999999999999">
      <c r="A113" s="51" t="s">
        <v>159</v>
      </c>
      <c r="B113" s="51" t="s">
        <v>481</v>
      </c>
      <c r="C113" s="51" t="s">
        <v>617</v>
      </c>
      <c r="D113" s="62" t="s">
        <v>569</v>
      </c>
      <c r="E113" s="203"/>
      <c r="F113" s="187"/>
      <c r="G113" s="182">
        <f t="shared" si="10"/>
        <v>0</v>
      </c>
      <c r="H113" s="182">
        <f>IF(E113="Ikke relevant",0,5)</f>
        <v>5</v>
      </c>
      <c r="I113" s="202"/>
      <c r="J113" s="202" t="s">
        <v>146</v>
      </c>
      <c r="K113" s="202" t="s">
        <v>955</v>
      </c>
    </row>
    <row r="114" spans="1:11" ht="19.5" customHeight="1">
      <c r="A114" s="51" t="s">
        <v>160</v>
      </c>
      <c r="B114" s="51" t="s">
        <v>470</v>
      </c>
      <c r="C114" s="51" t="s">
        <v>616</v>
      </c>
      <c r="D114" s="62" t="s">
        <v>570</v>
      </c>
      <c r="E114" s="203"/>
      <c r="F114" s="187"/>
      <c r="G114" s="182">
        <f t="shared" si="10"/>
        <v>0</v>
      </c>
      <c r="H114" s="182">
        <f t="shared" ref="H114" si="13">IF(E114="Ikke relevant",0,3)</f>
        <v>3</v>
      </c>
      <c r="I114" s="202"/>
      <c r="J114" s="202" t="s">
        <v>146</v>
      </c>
      <c r="K114" s="202" t="s">
        <v>955</v>
      </c>
    </row>
    <row r="115" spans="1:11" ht="10.199999999999999">
      <c r="A115" s="51" t="s">
        <v>302</v>
      </c>
      <c r="B115" s="51" t="s">
        <v>471</v>
      </c>
      <c r="C115" s="51" t="s">
        <v>615</v>
      </c>
      <c r="D115" s="62" t="s">
        <v>571</v>
      </c>
      <c r="E115" s="203"/>
      <c r="F115" s="187"/>
      <c r="G115" s="182">
        <f t="shared" si="10"/>
        <v>0</v>
      </c>
      <c r="H115" s="182">
        <f>IF(E115="Ikke relevant",0,4)</f>
        <v>4</v>
      </c>
      <c r="I115" s="202"/>
      <c r="J115" s="202" t="s">
        <v>146</v>
      </c>
      <c r="K115" s="202" t="s">
        <v>955</v>
      </c>
    </row>
    <row r="116" spans="1:11" ht="10.199999999999999">
      <c r="A116" s="51" t="s">
        <v>303</v>
      </c>
      <c r="B116" s="51" t="s">
        <v>472</v>
      </c>
      <c r="C116" s="51" t="s">
        <v>614</v>
      </c>
      <c r="D116" s="62" t="s">
        <v>569</v>
      </c>
      <c r="E116" s="203"/>
      <c r="F116" s="187"/>
      <c r="G116" s="182">
        <f t="shared" si="10"/>
        <v>0</v>
      </c>
      <c r="H116" s="182">
        <f t="shared" ref="H116:H117" si="14">IF(E116="Ikke relevant",0,5)</f>
        <v>5</v>
      </c>
      <c r="I116" s="202"/>
      <c r="J116" s="202" t="s">
        <v>146</v>
      </c>
      <c r="K116" s="202" t="s">
        <v>955</v>
      </c>
    </row>
    <row r="117" spans="1:11" ht="20.399999999999999">
      <c r="A117" s="51" t="s">
        <v>304</v>
      </c>
      <c r="B117" s="51" t="s">
        <v>473</v>
      </c>
      <c r="C117" s="51" t="s">
        <v>473</v>
      </c>
      <c r="D117" s="62" t="s">
        <v>569</v>
      </c>
      <c r="E117" s="203"/>
      <c r="F117" s="187"/>
      <c r="G117" s="182">
        <f t="shared" si="10"/>
        <v>0</v>
      </c>
      <c r="H117" s="182">
        <f t="shared" si="14"/>
        <v>5</v>
      </c>
      <c r="I117" s="202"/>
      <c r="J117" s="202" t="s">
        <v>146</v>
      </c>
      <c r="K117" s="202" t="s">
        <v>955</v>
      </c>
    </row>
    <row r="118" spans="1:11" ht="10.199999999999999">
      <c r="A118" s="61" t="s">
        <v>161</v>
      </c>
      <c r="B118" s="51" t="s">
        <v>474</v>
      </c>
      <c r="C118" s="51" t="s">
        <v>612</v>
      </c>
      <c r="D118" s="62" t="s">
        <v>572</v>
      </c>
      <c r="E118" s="203"/>
      <c r="F118" s="187"/>
      <c r="G118" s="182">
        <f t="shared" si="10"/>
        <v>0</v>
      </c>
      <c r="H118" s="182">
        <f>IF(E118="Ikke relevant",0,2)</f>
        <v>2</v>
      </c>
      <c r="I118" s="202"/>
      <c r="J118" s="202" t="s">
        <v>146</v>
      </c>
      <c r="K118" s="202" t="s">
        <v>955</v>
      </c>
    </row>
    <row r="119" spans="1:11" ht="10.199999999999999">
      <c r="A119" s="51" t="s">
        <v>305</v>
      </c>
      <c r="B119" s="51" t="s">
        <v>613</v>
      </c>
      <c r="C119" s="51" t="s">
        <v>475</v>
      </c>
      <c r="D119" s="62" t="s">
        <v>571</v>
      </c>
      <c r="E119" s="203"/>
      <c r="F119" s="187"/>
      <c r="G119" s="182">
        <f t="shared" si="10"/>
        <v>0</v>
      </c>
      <c r="H119" s="182">
        <f>IF(E119="Ikke relevant",0,4)</f>
        <v>4</v>
      </c>
      <c r="I119" s="202"/>
      <c r="J119" s="202" t="s">
        <v>146</v>
      </c>
      <c r="K119" s="202" t="s">
        <v>954</v>
      </c>
    </row>
    <row r="120" spans="1:11" ht="10.199999999999999">
      <c r="A120" s="51" t="s">
        <v>306</v>
      </c>
      <c r="B120" s="51" t="s">
        <v>476</v>
      </c>
      <c r="C120" s="51" t="s">
        <v>611</v>
      </c>
      <c r="D120" s="62" t="s">
        <v>572</v>
      </c>
      <c r="E120" s="203"/>
      <c r="F120" s="187"/>
      <c r="G120" s="182">
        <f t="shared" si="10"/>
        <v>0</v>
      </c>
      <c r="H120" s="182">
        <f>IF(E120="Ikke relevant",0,2)</f>
        <v>2</v>
      </c>
      <c r="I120" s="202"/>
      <c r="J120" s="202" t="s">
        <v>146</v>
      </c>
      <c r="K120" s="202" t="s">
        <v>954</v>
      </c>
    </row>
    <row r="121" spans="1:11" ht="20.399999999999999">
      <c r="A121" s="51" t="s">
        <v>307</v>
      </c>
      <c r="B121" s="51" t="s">
        <v>477</v>
      </c>
      <c r="C121" s="51" t="s">
        <v>610</v>
      </c>
      <c r="D121" s="62" t="s">
        <v>570</v>
      </c>
      <c r="E121" s="203"/>
      <c r="F121" s="187"/>
      <c r="G121" s="182">
        <f t="shared" si="10"/>
        <v>0</v>
      </c>
      <c r="H121" s="206">
        <v>3</v>
      </c>
      <c r="I121" s="202"/>
      <c r="J121" s="202" t="s">
        <v>146</v>
      </c>
      <c r="K121" s="202" t="s">
        <v>954</v>
      </c>
    </row>
    <row r="122" spans="1:11" ht="10.199999999999999">
      <c r="A122" s="53" t="s">
        <v>308</v>
      </c>
      <c r="B122" s="53" t="s">
        <v>478</v>
      </c>
      <c r="C122" s="53" t="s">
        <v>609</v>
      </c>
      <c r="D122" s="62" t="s">
        <v>572</v>
      </c>
      <c r="E122" s="203"/>
      <c r="F122" s="187"/>
      <c r="G122" s="182">
        <f t="shared" si="10"/>
        <v>0</v>
      </c>
      <c r="H122" s="182">
        <f>IF(E122="Ikke relevant",0,2)</f>
        <v>2</v>
      </c>
      <c r="I122" s="202"/>
      <c r="J122" s="202" t="s">
        <v>146</v>
      </c>
      <c r="K122" s="202" t="s">
        <v>954</v>
      </c>
    </row>
    <row r="123" spans="1:11" ht="20.399999999999999">
      <c r="A123" s="51" t="s">
        <v>309</v>
      </c>
      <c r="B123" s="51" t="s">
        <v>479</v>
      </c>
      <c r="C123" s="51" t="s">
        <v>608</v>
      </c>
      <c r="D123" s="62" t="s">
        <v>570</v>
      </c>
      <c r="E123" s="203"/>
      <c r="F123" s="187"/>
      <c r="G123" s="182">
        <f t="shared" si="10"/>
        <v>0</v>
      </c>
      <c r="H123" s="182">
        <f t="shared" ref="H123" si="15">IF(E123="Ikke relevant",0,3)</f>
        <v>3</v>
      </c>
      <c r="I123" s="202"/>
      <c r="J123" s="202" t="s">
        <v>146</v>
      </c>
      <c r="K123" s="202" t="s">
        <v>954</v>
      </c>
    </row>
    <row r="124" spans="1:11" ht="20.399999999999999">
      <c r="A124" s="51" t="s">
        <v>310</v>
      </c>
      <c r="B124" s="51" t="s">
        <v>480</v>
      </c>
      <c r="C124" s="51" t="s">
        <v>607</v>
      </c>
      <c r="D124" s="62" t="s">
        <v>572</v>
      </c>
      <c r="E124" s="203"/>
      <c r="F124" s="187"/>
      <c r="G124" s="182">
        <f t="shared" si="10"/>
        <v>0</v>
      </c>
      <c r="H124" s="182">
        <f>IF(E124="Ikke relevant",0,2)</f>
        <v>2</v>
      </c>
      <c r="I124" s="202"/>
      <c r="J124" s="202" t="s">
        <v>146</v>
      </c>
      <c r="K124" s="202" t="s">
        <v>954</v>
      </c>
    </row>
    <row r="125" spans="1:11" ht="10.199999999999999">
      <c r="A125" s="179">
        <v>8</v>
      </c>
      <c r="B125" s="179" t="s">
        <v>66</v>
      </c>
      <c r="C125" s="179" t="s">
        <v>66</v>
      </c>
      <c r="D125" s="180" t="s">
        <v>55</v>
      </c>
      <c r="E125" s="214" t="s">
        <v>56</v>
      </c>
      <c r="F125" s="185" t="s">
        <v>57</v>
      </c>
      <c r="G125" s="204">
        <f>SUM(G126:G138)</f>
        <v>0</v>
      </c>
      <c r="H125" s="204">
        <f>SUM(H126:H138)-7</f>
        <v>14</v>
      </c>
      <c r="I125" s="209">
        <f>G125/H125</f>
        <v>0</v>
      </c>
      <c r="J125" s="180" t="s">
        <v>152</v>
      </c>
      <c r="K125" s="180" t="s">
        <v>954</v>
      </c>
    </row>
    <row r="126" spans="1:11" ht="10.199999999999999">
      <c r="A126" s="51" t="s">
        <v>197</v>
      </c>
      <c r="B126" s="51" t="s">
        <v>646</v>
      </c>
      <c r="C126" s="51" t="s">
        <v>482</v>
      </c>
      <c r="D126" s="52" t="s">
        <v>58</v>
      </c>
      <c r="E126" s="203"/>
      <c r="F126" s="187"/>
      <c r="G126" s="205"/>
      <c r="H126" s="205"/>
      <c r="I126" s="202"/>
      <c r="J126" s="202" t="s">
        <v>153</v>
      </c>
      <c r="K126" s="202" t="s">
        <v>954</v>
      </c>
    </row>
    <row r="127" spans="1:11" s="12" customFormat="1" ht="20.399999999999999">
      <c r="A127" s="51" t="s">
        <v>162</v>
      </c>
      <c r="B127" s="51" t="s">
        <v>647</v>
      </c>
      <c r="C127" s="51" t="s">
        <v>483</v>
      </c>
      <c r="D127" s="52" t="s">
        <v>58</v>
      </c>
      <c r="E127" s="203"/>
      <c r="F127" s="187"/>
      <c r="G127" s="205"/>
      <c r="H127" s="205"/>
      <c r="I127" s="202"/>
      <c r="J127" s="202" t="s">
        <v>153</v>
      </c>
      <c r="K127" s="202" t="s">
        <v>954</v>
      </c>
    </row>
    <row r="128" spans="1:11" ht="10.199999999999999">
      <c r="A128" s="51" t="s">
        <v>198</v>
      </c>
      <c r="B128" s="51" t="s">
        <v>648</v>
      </c>
      <c r="C128" s="51" t="s">
        <v>484</v>
      </c>
      <c r="D128" s="51" t="s">
        <v>58</v>
      </c>
      <c r="E128" s="203"/>
      <c r="F128" s="187"/>
      <c r="G128" s="205"/>
      <c r="H128" s="205"/>
      <c r="I128" s="202"/>
      <c r="J128" s="202" t="s">
        <v>153</v>
      </c>
      <c r="K128" s="202" t="s">
        <v>954</v>
      </c>
    </row>
    <row r="129" spans="1:11" ht="30.6">
      <c r="A129" s="51" t="s">
        <v>311</v>
      </c>
      <c r="B129" s="51" t="s">
        <v>637</v>
      </c>
      <c r="C129" s="51" t="s">
        <v>485</v>
      </c>
      <c r="D129" s="51" t="str">
        <f>$D$128</f>
        <v>Obligatorisk</v>
      </c>
      <c r="E129" s="203"/>
      <c r="F129" s="187"/>
      <c r="G129" s="205"/>
      <c r="H129" s="205"/>
      <c r="I129" s="202"/>
      <c r="J129" s="202" t="s">
        <v>153</v>
      </c>
      <c r="K129" s="202" t="s">
        <v>954</v>
      </c>
    </row>
    <row r="130" spans="1:11" ht="10.199999999999999">
      <c r="A130" s="51" t="s">
        <v>199</v>
      </c>
      <c r="B130" s="51" t="s">
        <v>649</v>
      </c>
      <c r="C130" s="51" t="s">
        <v>486</v>
      </c>
      <c r="D130" s="51" t="str">
        <f>$D$128</f>
        <v>Obligatorisk</v>
      </c>
      <c r="E130" s="203"/>
      <c r="F130" s="187"/>
      <c r="G130" s="205"/>
      <c r="H130" s="205"/>
      <c r="I130" s="202"/>
      <c r="J130" s="202" t="s">
        <v>153</v>
      </c>
      <c r="K130" s="202" t="s">
        <v>954</v>
      </c>
    </row>
    <row r="131" spans="1:11" ht="10.199999999999999">
      <c r="A131" s="51" t="s">
        <v>200</v>
      </c>
      <c r="B131" s="51" t="s">
        <v>650</v>
      </c>
      <c r="C131" s="51" t="s">
        <v>487</v>
      </c>
      <c r="D131" s="51" t="str">
        <f>$D$130</f>
        <v>Obligatorisk</v>
      </c>
      <c r="E131" s="203"/>
      <c r="F131" s="187"/>
      <c r="G131" s="205"/>
      <c r="H131" s="205"/>
      <c r="I131" s="202"/>
      <c r="J131" s="202" t="s">
        <v>153</v>
      </c>
      <c r="K131" s="202" t="s">
        <v>954</v>
      </c>
    </row>
    <row r="132" spans="1:11" ht="10.199999999999999">
      <c r="A132" s="64">
        <v>8</v>
      </c>
      <c r="B132" s="64" t="s">
        <v>240</v>
      </c>
      <c r="C132" s="64" t="s">
        <v>284</v>
      </c>
      <c r="D132" s="64" t="s">
        <v>55</v>
      </c>
      <c r="E132" s="217" t="s">
        <v>56</v>
      </c>
      <c r="F132" s="191" t="s">
        <v>364</v>
      </c>
      <c r="G132" s="184"/>
      <c r="H132" s="184"/>
      <c r="I132" s="58"/>
      <c r="J132" s="58" t="s">
        <v>152</v>
      </c>
      <c r="K132" s="58" t="s">
        <v>954</v>
      </c>
    </row>
    <row r="133" spans="1:11" ht="20.399999999999999">
      <c r="A133" s="51" t="s">
        <v>312</v>
      </c>
      <c r="B133" s="51" t="s">
        <v>621</v>
      </c>
      <c r="C133" s="51" t="s">
        <v>633</v>
      </c>
      <c r="D133" s="62" t="s">
        <v>570</v>
      </c>
      <c r="E133" s="203"/>
      <c r="F133" s="187"/>
      <c r="G133" s="182">
        <f t="shared" ref="G133:G144" si="16">IF(E133="Ja",H133,0)</f>
        <v>0</v>
      </c>
      <c r="H133" s="182">
        <f t="shared" ref="H133" si="17">IF(E133="Ikke relevant",0,3)</f>
        <v>3</v>
      </c>
      <c r="I133" s="202"/>
      <c r="J133" s="202" t="s">
        <v>146</v>
      </c>
      <c r="K133" s="202" t="s">
        <v>954</v>
      </c>
    </row>
    <row r="134" spans="1:11" ht="20.399999999999999">
      <c r="A134" s="53" t="s">
        <v>313</v>
      </c>
      <c r="B134" s="53" t="s">
        <v>622</v>
      </c>
      <c r="C134" s="53" t="s">
        <v>632</v>
      </c>
      <c r="D134" s="62" t="s">
        <v>571</v>
      </c>
      <c r="E134" s="203"/>
      <c r="F134" s="187"/>
      <c r="G134" s="182">
        <f t="shared" si="16"/>
        <v>0</v>
      </c>
      <c r="H134" s="182">
        <f>IF(E134="Ikke relevant",0,4)</f>
        <v>4</v>
      </c>
      <c r="I134" s="202"/>
      <c r="J134" s="202" t="s">
        <v>146</v>
      </c>
      <c r="K134" s="202" t="s">
        <v>954</v>
      </c>
    </row>
    <row r="135" spans="1:11" ht="20.399999999999999">
      <c r="A135" s="61" t="s">
        <v>314</v>
      </c>
      <c r="B135" s="61" t="s">
        <v>623</v>
      </c>
      <c r="C135" s="61" t="s">
        <v>634</v>
      </c>
      <c r="D135" s="62" t="s">
        <v>569</v>
      </c>
      <c r="E135" s="203"/>
      <c r="F135" s="194"/>
      <c r="G135" s="182">
        <f t="shared" si="16"/>
        <v>0</v>
      </c>
      <c r="H135" s="182">
        <f>IF(E135="Ikke relevant",0,5)</f>
        <v>5</v>
      </c>
      <c r="I135" s="202"/>
      <c r="J135" s="202" t="s">
        <v>146</v>
      </c>
      <c r="K135" s="202" t="s">
        <v>954</v>
      </c>
    </row>
    <row r="136" spans="1:11" ht="20.399999999999999">
      <c r="A136" s="61" t="s">
        <v>213</v>
      </c>
      <c r="B136" s="61" t="s">
        <v>635</v>
      </c>
      <c r="C136" s="61" t="s">
        <v>631</v>
      </c>
      <c r="D136" s="62" t="s">
        <v>570</v>
      </c>
      <c r="E136" s="203"/>
      <c r="F136" s="194"/>
      <c r="G136" s="182">
        <f t="shared" si="16"/>
        <v>0</v>
      </c>
      <c r="H136" s="182">
        <f t="shared" ref="H136:H139" si="18">IF(E136="Ikke relevant",0,3)</f>
        <v>3</v>
      </c>
      <c r="I136" s="202"/>
      <c r="J136" s="202" t="s">
        <v>146</v>
      </c>
      <c r="K136" s="202" t="s">
        <v>954</v>
      </c>
    </row>
    <row r="137" spans="1:11" s="12" customFormat="1" ht="20.399999999999999">
      <c r="A137" s="61" t="s">
        <v>215</v>
      </c>
      <c r="B137" s="61" t="s">
        <v>636</v>
      </c>
      <c r="C137" s="61" t="s">
        <v>554</v>
      </c>
      <c r="D137" s="62" t="s">
        <v>570</v>
      </c>
      <c r="E137" s="203"/>
      <c r="F137" s="194"/>
      <c r="G137" s="182">
        <f t="shared" si="16"/>
        <v>0</v>
      </c>
      <c r="H137" s="182">
        <f t="shared" si="18"/>
        <v>3</v>
      </c>
      <c r="I137" s="202"/>
      <c r="J137" s="202" t="s">
        <v>146</v>
      </c>
      <c r="K137" s="202" t="s">
        <v>954</v>
      </c>
    </row>
    <row r="138" spans="1:11" ht="20.399999999999999">
      <c r="A138" s="61" t="s">
        <v>216</v>
      </c>
      <c r="B138" s="61" t="s">
        <v>637</v>
      </c>
      <c r="C138" s="61" t="s">
        <v>630</v>
      </c>
      <c r="D138" s="62" t="s">
        <v>570</v>
      </c>
      <c r="E138" s="203"/>
      <c r="F138" s="194"/>
      <c r="G138" s="182">
        <f t="shared" si="16"/>
        <v>0</v>
      </c>
      <c r="H138" s="182">
        <f t="shared" si="18"/>
        <v>3</v>
      </c>
      <c r="I138" s="202"/>
      <c r="J138" s="202" t="s">
        <v>146</v>
      </c>
      <c r="K138" s="202" t="s">
        <v>954</v>
      </c>
    </row>
    <row r="139" spans="1:11" ht="20.399999999999999">
      <c r="A139" s="61" t="s">
        <v>216</v>
      </c>
      <c r="B139" s="61" t="s">
        <v>638</v>
      </c>
      <c r="C139" s="61" t="s">
        <v>629</v>
      </c>
      <c r="D139" s="62" t="s">
        <v>570</v>
      </c>
      <c r="E139" s="203"/>
      <c r="F139" s="194"/>
      <c r="G139" s="182">
        <f t="shared" si="16"/>
        <v>0</v>
      </c>
      <c r="H139" s="182">
        <f t="shared" si="18"/>
        <v>3</v>
      </c>
      <c r="I139" s="202"/>
      <c r="J139" s="202" t="s">
        <v>146</v>
      </c>
      <c r="K139" s="202" t="s">
        <v>954</v>
      </c>
    </row>
    <row r="140" spans="1:11" ht="10.199999999999999">
      <c r="A140" s="61" t="s">
        <v>217</v>
      </c>
      <c r="B140" s="61" t="s">
        <v>639</v>
      </c>
      <c r="C140" s="61" t="s">
        <v>628</v>
      </c>
      <c r="D140" s="62" t="s">
        <v>569</v>
      </c>
      <c r="E140" s="203"/>
      <c r="F140" s="194"/>
      <c r="G140" s="182">
        <f t="shared" si="16"/>
        <v>0</v>
      </c>
      <c r="H140" s="182">
        <f>IF(E140="Ikke relevant",0,5)</f>
        <v>5</v>
      </c>
      <c r="I140" s="202"/>
      <c r="J140" s="202" t="s">
        <v>146</v>
      </c>
      <c r="K140" s="202" t="s">
        <v>954</v>
      </c>
    </row>
    <row r="141" spans="1:11" ht="10.199999999999999">
      <c r="A141" s="61" t="s">
        <v>315</v>
      </c>
      <c r="B141" s="61" t="s">
        <v>553</v>
      </c>
      <c r="C141" s="61" t="s">
        <v>627</v>
      </c>
      <c r="D141" s="62" t="s">
        <v>570</v>
      </c>
      <c r="E141" s="203"/>
      <c r="F141" s="194"/>
      <c r="G141" s="182">
        <f t="shared" si="16"/>
        <v>0</v>
      </c>
      <c r="H141" s="182">
        <f t="shared" ref="H141:H144" si="19">IF(E141="Ikke relevant",0,3)</f>
        <v>3</v>
      </c>
      <c r="I141" s="202"/>
      <c r="J141" s="202" t="s">
        <v>146</v>
      </c>
      <c r="K141" s="202" t="s">
        <v>954</v>
      </c>
    </row>
    <row r="142" spans="1:11" ht="20.399999999999999">
      <c r="A142" s="61" t="s">
        <v>316</v>
      </c>
      <c r="B142" s="61" t="s">
        <v>640</v>
      </c>
      <c r="C142" s="61" t="s">
        <v>626</v>
      </c>
      <c r="D142" s="62" t="s">
        <v>570</v>
      </c>
      <c r="E142" s="203"/>
      <c r="F142" s="194"/>
      <c r="G142" s="182">
        <f t="shared" si="16"/>
        <v>0</v>
      </c>
      <c r="H142" s="182">
        <f t="shared" si="19"/>
        <v>3</v>
      </c>
      <c r="I142" s="202"/>
      <c r="J142" s="202" t="s">
        <v>146</v>
      </c>
      <c r="K142" s="202" t="s">
        <v>954</v>
      </c>
    </row>
    <row r="143" spans="1:11" ht="20.399999999999999">
      <c r="A143" s="61" t="s">
        <v>317</v>
      </c>
      <c r="B143" s="61" t="s">
        <v>552</v>
      </c>
      <c r="C143" s="61" t="s">
        <v>625</v>
      </c>
      <c r="D143" s="62" t="s">
        <v>570</v>
      </c>
      <c r="E143" s="203"/>
      <c r="F143" s="194"/>
      <c r="G143" s="182">
        <f t="shared" si="16"/>
        <v>0</v>
      </c>
      <c r="H143" s="182">
        <f t="shared" si="19"/>
        <v>3</v>
      </c>
      <c r="I143" s="202"/>
      <c r="J143" s="202" t="s">
        <v>146</v>
      </c>
      <c r="K143" s="202" t="s">
        <v>954</v>
      </c>
    </row>
    <row r="144" spans="1:11" ht="20.399999999999999">
      <c r="A144" s="61" t="s">
        <v>318</v>
      </c>
      <c r="B144" s="61" t="s">
        <v>641</v>
      </c>
      <c r="C144" s="61" t="s">
        <v>624</v>
      </c>
      <c r="D144" s="62" t="s">
        <v>570</v>
      </c>
      <c r="E144" s="203"/>
      <c r="F144" s="194"/>
      <c r="G144" s="182">
        <f t="shared" si="16"/>
        <v>0</v>
      </c>
      <c r="H144" s="182">
        <f t="shared" si="19"/>
        <v>3</v>
      </c>
      <c r="I144" s="202"/>
      <c r="J144" s="202" t="s">
        <v>146</v>
      </c>
      <c r="K144" s="202" t="s">
        <v>954</v>
      </c>
    </row>
    <row r="145" spans="1:11" ht="10.199999999999999">
      <c r="A145" s="179">
        <v>9</v>
      </c>
      <c r="B145" s="179" t="s">
        <v>214</v>
      </c>
      <c r="C145" s="179" t="s">
        <v>214</v>
      </c>
      <c r="D145" s="180" t="s">
        <v>55</v>
      </c>
      <c r="E145" s="214" t="s">
        <v>56</v>
      </c>
      <c r="F145" s="185" t="s">
        <v>57</v>
      </c>
      <c r="G145" s="204">
        <f>SUM(G157:G169)</f>
        <v>0</v>
      </c>
      <c r="H145" s="204">
        <f>SUM(H157:H169)</f>
        <v>46</v>
      </c>
      <c r="I145" s="209">
        <f>G145/H145</f>
        <v>0</v>
      </c>
      <c r="J145" s="180" t="s">
        <v>152</v>
      </c>
      <c r="K145" s="180" t="s">
        <v>954</v>
      </c>
    </row>
    <row r="146" spans="1:11" ht="30.6">
      <c r="A146" s="41" t="s">
        <v>201</v>
      </c>
      <c r="B146" s="41" t="s">
        <v>551</v>
      </c>
      <c r="C146" s="41" t="s">
        <v>488</v>
      </c>
      <c r="D146" s="42" t="s">
        <v>58</v>
      </c>
      <c r="E146" s="203"/>
      <c r="F146" s="186"/>
      <c r="G146" s="205"/>
      <c r="H146" s="205"/>
      <c r="I146" s="202"/>
      <c r="J146" s="202" t="s">
        <v>153</v>
      </c>
      <c r="K146" s="202" t="s">
        <v>954</v>
      </c>
    </row>
    <row r="147" spans="1:11" ht="30.6">
      <c r="A147" s="41" t="s">
        <v>319</v>
      </c>
      <c r="B147" s="41" t="s">
        <v>550</v>
      </c>
      <c r="C147" s="41" t="s">
        <v>489</v>
      </c>
      <c r="D147" s="42" t="s">
        <v>58</v>
      </c>
      <c r="E147" s="203"/>
      <c r="F147" s="195"/>
      <c r="G147" s="205"/>
      <c r="H147" s="205"/>
      <c r="I147" s="202"/>
      <c r="J147" s="202" t="s">
        <v>153</v>
      </c>
      <c r="K147" s="202" t="s">
        <v>954</v>
      </c>
    </row>
    <row r="148" spans="1:11" ht="20.399999999999999">
      <c r="A148" s="41" t="s">
        <v>320</v>
      </c>
      <c r="B148" s="41" t="s">
        <v>549</v>
      </c>
      <c r="C148" s="41" t="s">
        <v>490</v>
      </c>
      <c r="D148" s="42" t="s">
        <v>58</v>
      </c>
      <c r="E148" s="203"/>
      <c r="F148" s="195"/>
      <c r="G148" s="205"/>
      <c r="H148" s="205"/>
      <c r="I148" s="202"/>
      <c r="J148" s="202" t="s">
        <v>153</v>
      </c>
      <c r="K148" s="202" t="s">
        <v>954</v>
      </c>
    </row>
    <row r="149" spans="1:11" ht="20.399999999999999">
      <c r="A149" s="41" t="s">
        <v>321</v>
      </c>
      <c r="B149" s="41" t="s">
        <v>548</v>
      </c>
      <c r="C149" s="41" t="s">
        <v>491</v>
      </c>
      <c r="D149" s="42" t="s">
        <v>58</v>
      </c>
      <c r="E149" s="203"/>
      <c r="F149" s="195"/>
      <c r="G149" s="205"/>
      <c r="H149" s="205"/>
      <c r="I149" s="202"/>
      <c r="J149" s="202" t="s">
        <v>153</v>
      </c>
      <c r="K149" s="202" t="s">
        <v>954</v>
      </c>
    </row>
    <row r="150" spans="1:11" ht="10.199999999999999">
      <c r="A150" s="41" t="s">
        <v>322</v>
      </c>
      <c r="B150" s="41" t="s">
        <v>547</v>
      </c>
      <c r="C150" s="41" t="s">
        <v>492</v>
      </c>
      <c r="D150" s="42" t="s">
        <v>58</v>
      </c>
      <c r="E150" s="203"/>
      <c r="F150" s="195"/>
      <c r="G150" s="205"/>
      <c r="H150" s="205"/>
      <c r="I150" s="202"/>
      <c r="J150" s="202" t="s">
        <v>153</v>
      </c>
      <c r="K150" s="202" t="s">
        <v>954</v>
      </c>
    </row>
    <row r="151" spans="1:11" ht="10.199999999999999">
      <c r="A151" s="41" t="s">
        <v>323</v>
      </c>
      <c r="B151" s="41" t="s">
        <v>546</v>
      </c>
      <c r="C151" s="41" t="s">
        <v>493</v>
      </c>
      <c r="D151" s="42" t="s">
        <v>58</v>
      </c>
      <c r="E151" s="203"/>
      <c r="F151" s="195"/>
      <c r="G151" s="205"/>
      <c r="H151" s="205"/>
      <c r="I151" s="202"/>
      <c r="J151" s="202" t="s">
        <v>153</v>
      </c>
      <c r="K151" s="202" t="s">
        <v>954</v>
      </c>
    </row>
    <row r="152" spans="1:11" ht="10.199999999999999">
      <c r="A152" s="41" t="s">
        <v>727</v>
      </c>
      <c r="B152" s="41" t="s">
        <v>728</v>
      </c>
      <c r="C152" s="41" t="s">
        <v>729</v>
      </c>
      <c r="D152" s="42" t="s">
        <v>60</v>
      </c>
      <c r="E152" s="219"/>
      <c r="F152" s="195"/>
      <c r="G152" s="205"/>
      <c r="H152" s="205"/>
      <c r="I152" s="202"/>
      <c r="J152" s="202"/>
      <c r="K152" s="202" t="s">
        <v>954</v>
      </c>
    </row>
    <row r="153" spans="1:11" ht="10.199999999999999">
      <c r="A153" s="41" t="s">
        <v>324</v>
      </c>
      <c r="B153" s="41" t="s">
        <v>545</v>
      </c>
      <c r="C153" s="41" t="s">
        <v>494</v>
      </c>
      <c r="D153" s="42" t="s">
        <v>58</v>
      </c>
      <c r="E153" s="203"/>
      <c r="F153" s="195"/>
      <c r="G153" s="205"/>
      <c r="H153" s="205"/>
      <c r="I153" s="202"/>
      <c r="J153" s="202" t="s">
        <v>153</v>
      </c>
      <c r="K153" s="202" t="s">
        <v>954</v>
      </c>
    </row>
    <row r="154" spans="1:11" ht="10.199999999999999">
      <c r="A154" s="41" t="s">
        <v>325</v>
      </c>
      <c r="B154" s="41" t="s">
        <v>544</v>
      </c>
      <c r="C154" s="41" t="s">
        <v>495</v>
      </c>
      <c r="D154" s="42" t="s">
        <v>58</v>
      </c>
      <c r="E154" s="203"/>
      <c r="F154" s="195"/>
      <c r="G154" s="205"/>
      <c r="H154" s="205"/>
      <c r="I154" s="202"/>
      <c r="J154" s="202" t="s">
        <v>153</v>
      </c>
      <c r="K154" s="202" t="s">
        <v>954</v>
      </c>
    </row>
    <row r="155" spans="1:11" ht="10.199999999999999">
      <c r="A155" s="41" t="s">
        <v>326</v>
      </c>
      <c r="B155" s="41" t="s">
        <v>543</v>
      </c>
      <c r="C155" s="41" t="s">
        <v>496</v>
      </c>
      <c r="D155" s="42" t="s">
        <v>58</v>
      </c>
      <c r="E155" s="203"/>
      <c r="F155" s="195"/>
      <c r="G155" s="205"/>
      <c r="H155" s="205"/>
      <c r="I155" s="202"/>
      <c r="J155" s="202" t="s">
        <v>153</v>
      </c>
      <c r="K155" s="202" t="s">
        <v>954</v>
      </c>
    </row>
    <row r="156" spans="1:11" ht="10.199999999999999">
      <c r="A156" s="67">
        <v>9</v>
      </c>
      <c r="B156" s="67" t="s">
        <v>284</v>
      </c>
      <c r="C156" s="67" t="s">
        <v>284</v>
      </c>
      <c r="D156" s="68" t="s">
        <v>55</v>
      </c>
      <c r="E156" s="217" t="s">
        <v>56</v>
      </c>
      <c r="F156" s="196" t="s">
        <v>57</v>
      </c>
      <c r="G156" s="184"/>
      <c r="H156" s="184"/>
      <c r="I156" s="58"/>
      <c r="J156" s="58" t="s">
        <v>152</v>
      </c>
      <c r="K156" s="58" t="s">
        <v>954</v>
      </c>
    </row>
    <row r="157" spans="1:11" ht="20.399999999999999">
      <c r="A157" s="41" t="s">
        <v>163</v>
      </c>
      <c r="B157" s="41" t="s">
        <v>507</v>
      </c>
      <c r="C157" s="41" t="s">
        <v>953</v>
      </c>
      <c r="D157" s="62" t="s">
        <v>569</v>
      </c>
      <c r="E157" s="203"/>
      <c r="F157" s="197"/>
      <c r="G157" s="182">
        <f t="shared" ref="G157:G169" si="20">IF(E157="Ja",H157,0)</f>
        <v>0</v>
      </c>
      <c r="H157" s="182">
        <f>IF(E157="Ikke relevant",0,5)</f>
        <v>5</v>
      </c>
      <c r="I157" s="202"/>
      <c r="J157" s="202" t="s">
        <v>146</v>
      </c>
      <c r="K157" s="202" t="s">
        <v>954</v>
      </c>
    </row>
    <row r="158" spans="1:11" ht="10.199999999999999">
      <c r="A158" s="41" t="s">
        <v>327</v>
      </c>
      <c r="B158" s="41" t="s">
        <v>506</v>
      </c>
      <c r="C158" s="41" t="s">
        <v>952</v>
      </c>
      <c r="D158" s="62" t="s">
        <v>571</v>
      </c>
      <c r="E158" s="203"/>
      <c r="F158" s="197"/>
      <c r="G158" s="182">
        <f t="shared" si="20"/>
        <v>0</v>
      </c>
      <c r="H158" s="182">
        <f>IF(E158="Ikke relevant",0,4)</f>
        <v>4</v>
      </c>
      <c r="I158" s="202"/>
      <c r="J158" s="202" t="s">
        <v>146</v>
      </c>
      <c r="K158" s="202" t="s">
        <v>954</v>
      </c>
    </row>
    <row r="159" spans="1:11" ht="20.399999999999999">
      <c r="A159" s="41" t="s">
        <v>328</v>
      </c>
      <c r="B159" s="41" t="s">
        <v>951</v>
      </c>
      <c r="C159" s="41" t="s">
        <v>950</v>
      </c>
      <c r="D159" s="62" t="s">
        <v>569</v>
      </c>
      <c r="E159" s="203"/>
      <c r="F159" s="197"/>
      <c r="G159" s="182">
        <f t="shared" si="20"/>
        <v>0</v>
      </c>
      <c r="H159" s="182">
        <f>IF(E159="Ikke relevant",0,5)</f>
        <v>5</v>
      </c>
      <c r="I159" s="202"/>
      <c r="J159" s="202" t="s">
        <v>146</v>
      </c>
      <c r="K159" s="202" t="s">
        <v>954</v>
      </c>
    </row>
    <row r="160" spans="1:11" ht="20.399999999999999">
      <c r="A160" s="41" t="s">
        <v>329</v>
      </c>
      <c r="B160" s="41" t="s">
        <v>505</v>
      </c>
      <c r="C160" s="41" t="s">
        <v>949</v>
      </c>
      <c r="D160" s="62" t="s">
        <v>570</v>
      </c>
      <c r="E160" s="203"/>
      <c r="F160" s="197"/>
      <c r="G160" s="182">
        <f t="shared" si="20"/>
        <v>0</v>
      </c>
      <c r="H160" s="182">
        <f t="shared" ref="H160" si="21">IF(E160="Ikke relevant",0,3)</f>
        <v>3</v>
      </c>
      <c r="I160" s="202"/>
      <c r="J160" s="202" t="s">
        <v>146</v>
      </c>
      <c r="K160" s="202" t="s">
        <v>954</v>
      </c>
    </row>
    <row r="161" spans="1:11" ht="10.199999999999999">
      <c r="A161" s="41" t="s">
        <v>330</v>
      </c>
      <c r="B161" s="41" t="s">
        <v>504</v>
      </c>
      <c r="C161" s="41" t="s">
        <v>948</v>
      </c>
      <c r="D161" s="62" t="s">
        <v>569</v>
      </c>
      <c r="E161" s="203"/>
      <c r="F161" s="197"/>
      <c r="G161" s="182">
        <f t="shared" si="20"/>
        <v>0</v>
      </c>
      <c r="H161" s="182">
        <f t="shared" ref="H161:H162" si="22">IF(E161="Ikke relevant",0,5)</f>
        <v>5</v>
      </c>
      <c r="I161" s="202"/>
      <c r="J161" s="202" t="s">
        <v>146</v>
      </c>
      <c r="K161" s="202" t="s">
        <v>954</v>
      </c>
    </row>
    <row r="162" spans="1:11" ht="20.399999999999999">
      <c r="A162" s="41" t="s">
        <v>331</v>
      </c>
      <c r="B162" s="41" t="s">
        <v>503</v>
      </c>
      <c r="C162" s="41" t="s">
        <v>947</v>
      </c>
      <c r="D162" s="62" t="s">
        <v>569</v>
      </c>
      <c r="E162" s="203"/>
      <c r="F162" s="197"/>
      <c r="G162" s="182">
        <f t="shared" si="20"/>
        <v>0</v>
      </c>
      <c r="H162" s="182">
        <f t="shared" si="22"/>
        <v>5</v>
      </c>
      <c r="I162" s="202"/>
      <c r="J162" s="202" t="s">
        <v>146</v>
      </c>
      <c r="K162" s="202" t="s">
        <v>954</v>
      </c>
    </row>
    <row r="163" spans="1:11" ht="30.6">
      <c r="A163" s="41" t="s">
        <v>332</v>
      </c>
      <c r="B163" s="41" t="s">
        <v>502</v>
      </c>
      <c r="C163" s="41" t="s">
        <v>946</v>
      </c>
      <c r="D163" s="62" t="s">
        <v>571</v>
      </c>
      <c r="E163" s="203"/>
      <c r="F163" s="197"/>
      <c r="G163" s="182">
        <f t="shared" si="20"/>
        <v>0</v>
      </c>
      <c r="H163" s="182">
        <f>IF(E163="Ikke relevant",0,4)</f>
        <v>4</v>
      </c>
      <c r="I163" s="202"/>
      <c r="J163" s="202" t="s">
        <v>146</v>
      </c>
      <c r="K163" s="202" t="s">
        <v>954</v>
      </c>
    </row>
    <row r="164" spans="1:11" ht="10.199999999999999">
      <c r="A164" s="41" t="s">
        <v>730</v>
      </c>
      <c r="B164" s="41" t="s">
        <v>728</v>
      </c>
      <c r="C164" s="41" t="s">
        <v>729</v>
      </c>
      <c r="D164" s="42" t="s">
        <v>60</v>
      </c>
      <c r="E164" s="220"/>
      <c r="F164" s="197"/>
      <c r="G164" s="182"/>
      <c r="H164" s="206"/>
      <c r="I164" s="202"/>
      <c r="J164" s="202"/>
      <c r="K164" s="202" t="s">
        <v>954</v>
      </c>
    </row>
    <row r="165" spans="1:11" ht="10.199999999999999">
      <c r="A165" s="41" t="s">
        <v>333</v>
      </c>
      <c r="B165" s="41" t="s">
        <v>501</v>
      </c>
      <c r="C165" s="41" t="s">
        <v>945</v>
      </c>
      <c r="D165" s="62" t="s">
        <v>571</v>
      </c>
      <c r="E165" s="203"/>
      <c r="F165" s="197"/>
      <c r="G165" s="182">
        <f t="shared" si="20"/>
        <v>0</v>
      </c>
      <c r="H165" s="206">
        <v>4</v>
      </c>
      <c r="I165" s="202"/>
      <c r="J165" s="202" t="s">
        <v>146</v>
      </c>
      <c r="K165" s="202" t="s">
        <v>954</v>
      </c>
    </row>
    <row r="166" spans="1:11" ht="10.199999999999999">
      <c r="A166" s="41" t="s">
        <v>334</v>
      </c>
      <c r="B166" s="41" t="s">
        <v>500</v>
      </c>
      <c r="C166" s="41" t="s">
        <v>645</v>
      </c>
      <c r="D166" s="62" t="s">
        <v>570</v>
      </c>
      <c r="E166" s="203"/>
      <c r="F166" s="197"/>
      <c r="G166" s="182">
        <f t="shared" si="20"/>
        <v>0</v>
      </c>
      <c r="H166" s="182">
        <f t="shared" ref="H166:H168" si="23">IF(E166="Ikke relevant",0,3)</f>
        <v>3</v>
      </c>
      <c r="I166" s="202"/>
      <c r="J166" s="202" t="s">
        <v>146</v>
      </c>
      <c r="K166" s="202" t="s">
        <v>954</v>
      </c>
    </row>
    <row r="167" spans="1:11" ht="10.199999999999999">
      <c r="A167" s="41" t="s">
        <v>335</v>
      </c>
      <c r="B167" s="41" t="s">
        <v>499</v>
      </c>
      <c r="C167" s="41" t="s">
        <v>644</v>
      </c>
      <c r="D167" s="62" t="s">
        <v>570</v>
      </c>
      <c r="E167" s="203"/>
      <c r="F167" s="197"/>
      <c r="G167" s="182">
        <f t="shared" si="20"/>
        <v>0</v>
      </c>
      <c r="H167" s="182">
        <f t="shared" si="23"/>
        <v>3</v>
      </c>
      <c r="I167" s="202"/>
      <c r="J167" s="202" t="s">
        <v>146</v>
      </c>
      <c r="K167" s="202" t="s">
        <v>954</v>
      </c>
    </row>
    <row r="168" spans="1:11" ht="20.399999999999999">
      <c r="A168" s="41" t="s">
        <v>336</v>
      </c>
      <c r="B168" s="41" t="s">
        <v>498</v>
      </c>
      <c r="C168" s="41" t="s">
        <v>643</v>
      </c>
      <c r="D168" s="62" t="s">
        <v>570</v>
      </c>
      <c r="E168" s="203"/>
      <c r="F168" s="197"/>
      <c r="G168" s="182">
        <f t="shared" si="20"/>
        <v>0</v>
      </c>
      <c r="H168" s="182">
        <f t="shared" si="23"/>
        <v>3</v>
      </c>
      <c r="I168" s="202"/>
      <c r="J168" s="202" t="s">
        <v>146</v>
      </c>
      <c r="K168" s="202" t="s">
        <v>954</v>
      </c>
    </row>
    <row r="169" spans="1:11" ht="10.199999999999999">
      <c r="A169" s="41" t="s">
        <v>337</v>
      </c>
      <c r="B169" s="41" t="s">
        <v>497</v>
      </c>
      <c r="C169" s="41" t="s">
        <v>642</v>
      </c>
      <c r="D169" s="62" t="s">
        <v>572</v>
      </c>
      <c r="E169" s="203"/>
      <c r="F169" s="197"/>
      <c r="G169" s="182">
        <f t="shared" si="20"/>
        <v>0</v>
      </c>
      <c r="H169" s="182">
        <f>IF(E169="Ikke relevant",0,2)</f>
        <v>2</v>
      </c>
      <c r="I169" s="202"/>
      <c r="J169" s="202" t="s">
        <v>146</v>
      </c>
      <c r="K169" s="202" t="s">
        <v>954</v>
      </c>
    </row>
    <row r="170" spans="1:11" s="12" customFormat="1" ht="10.199999999999999">
      <c r="A170" s="179">
        <v>10</v>
      </c>
      <c r="B170" s="179" t="s">
        <v>340</v>
      </c>
      <c r="C170" s="179" t="s">
        <v>340</v>
      </c>
      <c r="D170" s="180" t="s">
        <v>55</v>
      </c>
      <c r="E170" s="214" t="s">
        <v>56</v>
      </c>
      <c r="F170" s="185" t="s">
        <v>57</v>
      </c>
      <c r="G170" s="204">
        <f>SUM(G180:G183)</f>
        <v>0</v>
      </c>
      <c r="H170" s="204">
        <f>SUM(H180:H183)</f>
        <v>12</v>
      </c>
      <c r="I170" s="209">
        <f>G170/H170</f>
        <v>0</v>
      </c>
      <c r="J170" s="180" t="s">
        <v>152</v>
      </c>
      <c r="K170" s="180" t="s">
        <v>954</v>
      </c>
    </row>
    <row r="171" spans="1:11" ht="10.199999999999999">
      <c r="A171" s="51" t="s">
        <v>733</v>
      </c>
      <c r="B171" s="51" t="s">
        <v>731</v>
      </c>
      <c r="C171" s="51" t="s">
        <v>732</v>
      </c>
      <c r="D171" s="52" t="s">
        <v>60</v>
      </c>
      <c r="E171" s="203"/>
      <c r="F171" s="186"/>
      <c r="G171" s="205"/>
      <c r="H171" s="205"/>
      <c r="I171" s="202"/>
      <c r="J171" s="202" t="s">
        <v>153</v>
      </c>
      <c r="K171" s="202" t="s">
        <v>955</v>
      </c>
    </row>
    <row r="172" spans="1:11" ht="10.199999999999999">
      <c r="A172" s="51" t="s">
        <v>202</v>
      </c>
      <c r="B172" s="51" t="s">
        <v>509</v>
      </c>
      <c r="C172" s="51" t="s">
        <v>508</v>
      </c>
      <c r="D172" s="52" t="s">
        <v>58</v>
      </c>
      <c r="E172" s="221"/>
      <c r="F172" s="186"/>
      <c r="G172" s="205"/>
      <c r="H172" s="205"/>
      <c r="I172" s="202"/>
      <c r="J172" s="202"/>
      <c r="K172" s="202" t="s">
        <v>955</v>
      </c>
    </row>
    <row r="173" spans="1:11" ht="20.399999999999999">
      <c r="A173" s="51" t="s">
        <v>338</v>
      </c>
      <c r="B173" s="51" t="s">
        <v>521</v>
      </c>
      <c r="C173" s="51" t="s">
        <v>510</v>
      </c>
      <c r="D173" s="52" t="str">
        <f>$D$171</f>
        <v>Information</v>
      </c>
      <c r="E173" s="203"/>
      <c r="F173" s="186"/>
      <c r="G173" s="205"/>
      <c r="H173" s="205"/>
      <c r="I173" s="202"/>
      <c r="J173" s="202" t="s">
        <v>153</v>
      </c>
      <c r="K173" s="202" t="s">
        <v>955</v>
      </c>
    </row>
    <row r="174" spans="1:11" ht="20.399999999999999">
      <c r="A174" s="51" t="s">
        <v>339</v>
      </c>
      <c r="B174" s="51" t="s">
        <v>520</v>
      </c>
      <c r="C174" s="51" t="s">
        <v>511</v>
      </c>
      <c r="D174" s="52" t="s">
        <v>58</v>
      </c>
      <c r="E174" s="203"/>
      <c r="F174" s="186"/>
      <c r="G174" s="205"/>
      <c r="H174" s="205"/>
      <c r="I174" s="202"/>
      <c r="J174" s="202" t="s">
        <v>153</v>
      </c>
      <c r="K174" s="202" t="s">
        <v>955</v>
      </c>
    </row>
    <row r="175" spans="1:11" ht="20.399999999999999">
      <c r="A175" s="51" t="s">
        <v>341</v>
      </c>
      <c r="B175" s="51" t="s">
        <v>519</v>
      </c>
      <c r="C175" s="51" t="s">
        <v>515</v>
      </c>
      <c r="D175" s="52" t="s">
        <v>58</v>
      </c>
      <c r="E175" s="203"/>
      <c r="F175" s="186"/>
      <c r="G175" s="205"/>
      <c r="H175" s="205"/>
      <c r="I175" s="202"/>
      <c r="J175" s="202" t="s">
        <v>153</v>
      </c>
      <c r="K175" s="202" t="s">
        <v>955</v>
      </c>
    </row>
    <row r="176" spans="1:11" ht="30.6">
      <c r="A176" s="51" t="s">
        <v>342</v>
      </c>
      <c r="B176" s="51" t="s">
        <v>518</v>
      </c>
      <c r="C176" s="51" t="s">
        <v>512</v>
      </c>
      <c r="D176" s="51" t="str">
        <f>$D$171</f>
        <v>Information</v>
      </c>
      <c r="E176" s="203"/>
      <c r="F176" s="186"/>
      <c r="G176" s="205"/>
      <c r="H176" s="205"/>
      <c r="I176" s="202"/>
      <c r="J176" s="202" t="s">
        <v>153</v>
      </c>
      <c r="K176" s="202" t="s">
        <v>955</v>
      </c>
    </row>
    <row r="177" spans="1:11" ht="20.399999999999999">
      <c r="A177" s="51" t="s">
        <v>343</v>
      </c>
      <c r="B177" s="51" t="s">
        <v>517</v>
      </c>
      <c r="C177" s="51" t="s">
        <v>513</v>
      </c>
      <c r="D177" s="51" t="str">
        <f>$D$171</f>
        <v>Information</v>
      </c>
      <c r="E177" s="203"/>
      <c r="F177" s="186"/>
      <c r="G177" s="205"/>
      <c r="H177" s="205"/>
      <c r="I177" s="202"/>
      <c r="J177" s="202" t="s">
        <v>153</v>
      </c>
      <c r="K177" s="202" t="s">
        <v>955</v>
      </c>
    </row>
    <row r="178" spans="1:11" ht="10.199999999999999">
      <c r="A178" s="51" t="s">
        <v>344</v>
      </c>
      <c r="B178" s="51" t="s">
        <v>516</v>
      </c>
      <c r="C178" s="51" t="s">
        <v>514</v>
      </c>
      <c r="D178" s="51" t="str">
        <f>$D$171</f>
        <v>Information</v>
      </c>
      <c r="E178" s="203"/>
      <c r="F178" s="186"/>
      <c r="G178" s="205"/>
      <c r="H178" s="205"/>
      <c r="I178" s="202"/>
      <c r="J178" s="202" t="s">
        <v>153</v>
      </c>
      <c r="K178" s="202" t="s">
        <v>955</v>
      </c>
    </row>
    <row r="179" spans="1:11" ht="10.199999999999999">
      <c r="A179" s="67">
        <v>10</v>
      </c>
      <c r="B179" s="67" t="s">
        <v>284</v>
      </c>
      <c r="C179" s="67" t="s">
        <v>284</v>
      </c>
      <c r="D179" s="68" t="s">
        <v>55</v>
      </c>
      <c r="E179" s="216" t="s">
        <v>56</v>
      </c>
      <c r="F179" s="198" t="s">
        <v>57</v>
      </c>
      <c r="G179" s="207"/>
      <c r="H179" s="207"/>
      <c r="I179" s="210"/>
      <c r="J179" s="68" t="s">
        <v>152</v>
      </c>
      <c r="K179" s="58" t="s">
        <v>954</v>
      </c>
    </row>
    <row r="180" spans="1:11" s="12" customFormat="1" ht="10.199999999999999">
      <c r="A180" s="54" t="s">
        <v>164</v>
      </c>
      <c r="B180" s="54" t="s">
        <v>656</v>
      </c>
      <c r="C180" s="54" t="s">
        <v>655</v>
      </c>
      <c r="D180" s="62" t="s">
        <v>570</v>
      </c>
      <c r="E180" s="203"/>
      <c r="F180" s="187"/>
      <c r="G180" s="182">
        <f>IF(E180="Ja",H180,0)</f>
        <v>0</v>
      </c>
      <c r="H180" s="182">
        <f t="shared" ref="H180" si="24">IF(E180="Ikke relevant",0,3)</f>
        <v>3</v>
      </c>
      <c r="I180" s="202"/>
      <c r="J180" s="202" t="s">
        <v>146</v>
      </c>
      <c r="K180" s="202" t="s">
        <v>955</v>
      </c>
    </row>
    <row r="181" spans="1:11" ht="10.199999999999999">
      <c r="A181" s="54" t="s">
        <v>345</v>
      </c>
      <c r="B181" s="54" t="s">
        <v>657</v>
      </c>
      <c r="C181" s="54" t="s">
        <v>522</v>
      </c>
      <c r="D181" s="62" t="s">
        <v>569</v>
      </c>
      <c r="E181" s="203"/>
      <c r="F181" s="187"/>
      <c r="G181" s="182">
        <f>IF(E181="Ja",H181,0)</f>
        <v>0</v>
      </c>
      <c r="H181" s="182">
        <f>IF(E181="Ikke relevant",0,5)</f>
        <v>5</v>
      </c>
      <c r="I181" s="202"/>
      <c r="J181" s="202" t="s">
        <v>146</v>
      </c>
      <c r="K181" s="202" t="s">
        <v>955</v>
      </c>
    </row>
    <row r="182" spans="1:11" ht="10.199999999999999">
      <c r="A182" s="54" t="s">
        <v>346</v>
      </c>
      <c r="B182" s="54" t="s">
        <v>658</v>
      </c>
      <c r="C182" s="54" t="s">
        <v>652</v>
      </c>
      <c r="D182" s="62" t="s">
        <v>572</v>
      </c>
      <c r="E182" s="203"/>
      <c r="F182" s="187"/>
      <c r="G182" s="182">
        <f>IF(E182="Ja",H182,0)</f>
        <v>0</v>
      </c>
      <c r="H182" s="182">
        <f t="shared" ref="H182:H183" si="25">IF(E182="Ikke relevant",0,2)</f>
        <v>2</v>
      </c>
      <c r="I182" s="202"/>
      <c r="J182" s="202" t="s">
        <v>146</v>
      </c>
      <c r="K182" s="202" t="s">
        <v>955</v>
      </c>
    </row>
    <row r="183" spans="1:11" ht="20.399999999999999">
      <c r="A183" s="54" t="s">
        <v>347</v>
      </c>
      <c r="B183" s="54" t="s">
        <v>654</v>
      </c>
      <c r="C183" s="54" t="s">
        <v>653</v>
      </c>
      <c r="D183" s="62" t="s">
        <v>572</v>
      </c>
      <c r="E183" s="203"/>
      <c r="F183" s="187"/>
      <c r="G183" s="182">
        <f>IF(E183="Ja",H183,0)</f>
        <v>0</v>
      </c>
      <c r="H183" s="182">
        <f t="shared" si="25"/>
        <v>2</v>
      </c>
      <c r="I183" s="202"/>
      <c r="J183" s="202" t="s">
        <v>146</v>
      </c>
      <c r="K183" s="202" t="s">
        <v>955</v>
      </c>
    </row>
    <row r="184" spans="1:11" s="12" customFormat="1" ht="10.199999999999999">
      <c r="A184" s="179">
        <v>11</v>
      </c>
      <c r="B184" s="179" t="s">
        <v>348</v>
      </c>
      <c r="C184" s="179" t="s">
        <v>348</v>
      </c>
      <c r="D184" s="180" t="s">
        <v>55</v>
      </c>
      <c r="E184" s="214" t="s">
        <v>56</v>
      </c>
      <c r="F184" s="185" t="s">
        <v>57</v>
      </c>
      <c r="G184" s="204">
        <f>SUM(G185:G193)</f>
        <v>0</v>
      </c>
      <c r="H184" s="204">
        <f>SUM(H185:H193)</f>
        <v>20</v>
      </c>
      <c r="I184" s="209">
        <f>G184/H184</f>
        <v>0</v>
      </c>
      <c r="J184" s="180" t="s">
        <v>152</v>
      </c>
      <c r="K184" s="180" t="s">
        <v>954</v>
      </c>
    </row>
    <row r="185" spans="1:11" ht="20.399999999999999">
      <c r="A185" s="51" t="s">
        <v>203</v>
      </c>
      <c r="B185" s="51" t="s">
        <v>524</v>
      </c>
      <c r="C185" s="51" t="s">
        <v>523</v>
      </c>
      <c r="D185" s="52" t="s">
        <v>58</v>
      </c>
      <c r="E185" s="203"/>
      <c r="F185" s="186"/>
      <c r="G185" s="205"/>
      <c r="H185" s="205"/>
      <c r="I185" s="202"/>
      <c r="J185" s="202" t="s">
        <v>153</v>
      </c>
      <c r="K185" s="202" t="s">
        <v>954</v>
      </c>
    </row>
    <row r="186" spans="1:11" ht="10.199999999999999">
      <c r="A186" s="64">
        <v>11</v>
      </c>
      <c r="B186" s="64" t="s">
        <v>284</v>
      </c>
      <c r="C186" s="65" t="s">
        <v>284</v>
      </c>
      <c r="D186" s="66" t="str">
        <f>$D$184</f>
        <v>Type</v>
      </c>
      <c r="E186" s="217" t="str">
        <f>$E$184</f>
        <v>Ja/nej</v>
      </c>
      <c r="F186" s="191" t="str">
        <f>$F$184</f>
        <v>Evt. kommentarer</v>
      </c>
      <c r="G186" s="184"/>
      <c r="H186" s="184"/>
      <c r="I186" s="58"/>
      <c r="J186" s="58" t="s">
        <v>152</v>
      </c>
      <c r="K186" s="58" t="s">
        <v>954</v>
      </c>
    </row>
    <row r="187" spans="1:11" ht="10.199999999999999">
      <c r="A187" s="51" t="s">
        <v>204</v>
      </c>
      <c r="B187" s="51" t="s">
        <v>525</v>
      </c>
      <c r="C187" s="51" t="s">
        <v>651</v>
      </c>
      <c r="D187" s="62" t="s">
        <v>572</v>
      </c>
      <c r="E187" s="203"/>
      <c r="F187" s="186"/>
      <c r="G187" s="182">
        <f t="shared" ref="G187:G193" si="26">IF(E187="Ja",H187,0)</f>
        <v>0</v>
      </c>
      <c r="H187" s="182">
        <f>IF(E187="Ikke relevant",0,2)</f>
        <v>2</v>
      </c>
      <c r="I187" s="202"/>
      <c r="J187" s="202" t="s">
        <v>146</v>
      </c>
      <c r="K187" s="202"/>
    </row>
    <row r="188" spans="1:11" ht="20.399999999999999">
      <c r="A188" s="51" t="s">
        <v>349</v>
      </c>
      <c r="B188" s="51" t="s">
        <v>665</v>
      </c>
      <c r="C188" s="51" t="s">
        <v>664</v>
      </c>
      <c r="D188" s="62" t="s">
        <v>570</v>
      </c>
      <c r="E188" s="203"/>
      <c r="F188" s="186"/>
      <c r="G188" s="182">
        <f t="shared" si="26"/>
        <v>0</v>
      </c>
      <c r="H188" s="182">
        <f t="shared" ref="H188:H193" si="27">IF(E188="Ikke relevant",0,3)</f>
        <v>3</v>
      </c>
      <c r="I188" s="202"/>
      <c r="J188" s="202" t="s">
        <v>146</v>
      </c>
      <c r="K188" s="202"/>
    </row>
    <row r="189" spans="1:11" ht="10.199999999999999">
      <c r="A189" s="51" t="s">
        <v>350</v>
      </c>
      <c r="B189" s="51" t="s">
        <v>526</v>
      </c>
      <c r="C189" s="51" t="s">
        <v>663</v>
      </c>
      <c r="D189" s="62" t="s">
        <v>570</v>
      </c>
      <c r="E189" s="203"/>
      <c r="F189" s="186"/>
      <c r="G189" s="182">
        <f t="shared" si="26"/>
        <v>0</v>
      </c>
      <c r="H189" s="182">
        <f t="shared" si="27"/>
        <v>3</v>
      </c>
      <c r="I189" s="202"/>
      <c r="J189" s="202" t="s">
        <v>146</v>
      </c>
      <c r="K189" s="202" t="s">
        <v>954</v>
      </c>
    </row>
    <row r="190" spans="1:11" ht="20.399999999999999">
      <c r="A190" s="51" t="s">
        <v>351</v>
      </c>
      <c r="B190" s="51" t="s">
        <v>666</v>
      </c>
      <c r="C190" s="51" t="s">
        <v>662</v>
      </c>
      <c r="D190" s="62" t="s">
        <v>570</v>
      </c>
      <c r="E190" s="203"/>
      <c r="F190" s="186"/>
      <c r="G190" s="182">
        <f t="shared" si="26"/>
        <v>0</v>
      </c>
      <c r="H190" s="182">
        <f t="shared" si="27"/>
        <v>3</v>
      </c>
      <c r="I190" s="202"/>
      <c r="J190" s="202" t="s">
        <v>146</v>
      </c>
      <c r="K190" s="202"/>
    </row>
    <row r="191" spans="1:11" ht="10.199999999999999">
      <c r="A191" s="51" t="s">
        <v>352</v>
      </c>
      <c r="B191" s="51" t="s">
        <v>667</v>
      </c>
      <c r="C191" s="51" t="s">
        <v>661</v>
      </c>
      <c r="D191" s="62" t="s">
        <v>570</v>
      </c>
      <c r="E191" s="203"/>
      <c r="F191" s="186"/>
      <c r="G191" s="182">
        <f t="shared" si="26"/>
        <v>0</v>
      </c>
      <c r="H191" s="182">
        <f t="shared" si="27"/>
        <v>3</v>
      </c>
      <c r="I191" s="202"/>
      <c r="J191" s="202" t="s">
        <v>146</v>
      </c>
      <c r="K191" s="202"/>
    </row>
    <row r="192" spans="1:11" ht="10.199999999999999">
      <c r="A192" s="51" t="s">
        <v>353</v>
      </c>
      <c r="B192" s="51" t="s">
        <v>668</v>
      </c>
      <c r="C192" s="51" t="s">
        <v>660</v>
      </c>
      <c r="D192" s="62" t="s">
        <v>570</v>
      </c>
      <c r="E192" s="203"/>
      <c r="F192" s="186"/>
      <c r="G192" s="182">
        <f t="shared" si="26"/>
        <v>0</v>
      </c>
      <c r="H192" s="182">
        <f t="shared" si="27"/>
        <v>3</v>
      </c>
      <c r="I192" s="202"/>
      <c r="J192" s="202" t="s">
        <v>146</v>
      </c>
      <c r="K192" s="202"/>
    </row>
    <row r="193" spans="1:11" ht="20.399999999999999">
      <c r="A193" s="51" t="s">
        <v>354</v>
      </c>
      <c r="B193" s="51" t="s">
        <v>669</v>
      </c>
      <c r="C193" s="51" t="s">
        <v>659</v>
      </c>
      <c r="D193" s="62" t="s">
        <v>570</v>
      </c>
      <c r="E193" s="203"/>
      <c r="F193" s="186"/>
      <c r="G193" s="182">
        <f t="shared" si="26"/>
        <v>0</v>
      </c>
      <c r="H193" s="182">
        <f t="shared" si="27"/>
        <v>3</v>
      </c>
      <c r="I193" s="202"/>
      <c r="J193" s="202" t="s">
        <v>146</v>
      </c>
      <c r="K193" s="202" t="s">
        <v>954</v>
      </c>
    </row>
    <row r="194" spans="1:11" ht="10.199999999999999">
      <c r="A194" s="181">
        <v>12</v>
      </c>
      <c r="B194" s="179" t="s">
        <v>355</v>
      </c>
      <c r="C194" s="179" t="s">
        <v>355</v>
      </c>
      <c r="D194" s="179" t="s">
        <v>55</v>
      </c>
      <c r="E194" s="214" t="s">
        <v>56</v>
      </c>
      <c r="F194" s="185" t="s">
        <v>57</v>
      </c>
      <c r="G194" s="204">
        <f>SUM(G195:G208)</f>
        <v>0</v>
      </c>
      <c r="H194" s="204">
        <f>SUM(H195:H208)</f>
        <v>25</v>
      </c>
      <c r="I194" s="209">
        <f>G194/H194</f>
        <v>0</v>
      </c>
      <c r="J194" s="180" t="s">
        <v>152</v>
      </c>
      <c r="K194" s="180" t="s">
        <v>954</v>
      </c>
    </row>
    <row r="195" spans="1:11" ht="30.6">
      <c r="A195" s="61" t="s">
        <v>205</v>
      </c>
      <c r="B195" s="61" t="s">
        <v>529</v>
      </c>
      <c r="C195" s="61" t="s">
        <v>527</v>
      </c>
      <c r="D195" s="62" t="s">
        <v>58</v>
      </c>
      <c r="E195" s="203"/>
      <c r="F195" s="188"/>
      <c r="G195" s="205"/>
      <c r="H195" s="205"/>
      <c r="I195" s="202"/>
      <c r="J195" s="202" t="s">
        <v>153</v>
      </c>
      <c r="K195" s="202" t="s">
        <v>955</v>
      </c>
    </row>
    <row r="196" spans="1:11" ht="20.399999999999999">
      <c r="A196" s="53" t="s">
        <v>206</v>
      </c>
      <c r="B196" s="53" t="s">
        <v>530</v>
      </c>
      <c r="C196" s="53" t="s">
        <v>528</v>
      </c>
      <c r="D196" s="53" t="s">
        <v>58</v>
      </c>
      <c r="E196" s="203"/>
      <c r="F196" s="188"/>
      <c r="G196" s="205"/>
      <c r="H196" s="205"/>
      <c r="I196" s="202"/>
      <c r="J196" s="202" t="s">
        <v>153</v>
      </c>
      <c r="K196" s="202" t="s">
        <v>955</v>
      </c>
    </row>
    <row r="197" spans="1:11" ht="20.399999999999999">
      <c r="A197" s="61" t="s">
        <v>207</v>
      </c>
      <c r="B197" s="61" t="s">
        <v>532</v>
      </c>
      <c r="C197" s="61" t="s">
        <v>531</v>
      </c>
      <c r="D197" s="61" t="s">
        <v>58</v>
      </c>
      <c r="E197" s="203"/>
      <c r="F197" s="188"/>
      <c r="G197" s="205"/>
      <c r="H197" s="205"/>
      <c r="I197" s="202"/>
      <c r="J197" s="202" t="s">
        <v>153</v>
      </c>
      <c r="K197" s="202" t="s">
        <v>955</v>
      </c>
    </row>
    <row r="198" spans="1:11" ht="20.399999999999999">
      <c r="A198" s="61" t="s">
        <v>356</v>
      </c>
      <c r="B198" s="61" t="s">
        <v>534</v>
      </c>
      <c r="C198" s="61" t="s">
        <v>533</v>
      </c>
      <c r="D198" s="61" t="s">
        <v>58</v>
      </c>
      <c r="E198" s="203"/>
      <c r="F198" s="188"/>
      <c r="G198" s="205"/>
      <c r="H198" s="205"/>
      <c r="I198" s="202"/>
      <c r="J198" s="202" t="s">
        <v>153</v>
      </c>
      <c r="K198" s="202" t="s">
        <v>955</v>
      </c>
    </row>
    <row r="199" spans="1:11" ht="20.399999999999999">
      <c r="A199" s="61" t="s">
        <v>357</v>
      </c>
      <c r="B199" s="61" t="s">
        <v>535</v>
      </c>
      <c r="C199" s="61" t="s">
        <v>535</v>
      </c>
      <c r="D199" s="61" t="s">
        <v>58</v>
      </c>
      <c r="E199" s="203"/>
      <c r="F199" s="188"/>
      <c r="G199" s="205"/>
      <c r="H199" s="205"/>
      <c r="I199" s="202"/>
      <c r="J199" s="202" t="s">
        <v>153</v>
      </c>
      <c r="K199" s="202" t="s">
        <v>955</v>
      </c>
    </row>
    <row r="200" spans="1:11" ht="9.4499999999999993" customHeight="1">
      <c r="A200" s="63">
        <v>12</v>
      </c>
      <c r="B200" s="63" t="s">
        <v>284</v>
      </c>
      <c r="C200" s="63" t="s">
        <v>284</v>
      </c>
      <c r="D200" s="63" t="s">
        <v>55</v>
      </c>
      <c r="E200" s="215" t="s">
        <v>56</v>
      </c>
      <c r="F200" s="189" t="s">
        <v>443</v>
      </c>
      <c r="G200" s="184"/>
      <c r="H200" s="184"/>
      <c r="I200" s="58"/>
      <c r="J200" s="58" t="s">
        <v>152</v>
      </c>
      <c r="K200" s="58" t="s">
        <v>955</v>
      </c>
    </row>
    <row r="201" spans="1:11" ht="10.199999999999999">
      <c r="A201" s="61" t="s">
        <v>208</v>
      </c>
      <c r="B201" s="61" t="s">
        <v>536</v>
      </c>
      <c r="C201" s="61" t="s">
        <v>676</v>
      </c>
      <c r="D201" s="62" t="s">
        <v>570</v>
      </c>
      <c r="E201" s="203"/>
      <c r="F201" s="188"/>
      <c r="G201" s="182">
        <f t="shared" ref="G201:G208" si="28">IF(E201="Ja",H201,0)</f>
        <v>0</v>
      </c>
      <c r="H201" s="182">
        <f t="shared" ref="H201:H202" si="29">IF(E201="Ikke relevant",0,3)</f>
        <v>3</v>
      </c>
      <c r="I201" s="202"/>
      <c r="J201" s="202" t="s">
        <v>146</v>
      </c>
      <c r="K201" s="202" t="s">
        <v>955</v>
      </c>
    </row>
    <row r="202" spans="1:11" ht="10.199999999999999">
      <c r="A202" s="61" t="s">
        <v>209</v>
      </c>
      <c r="B202" s="61" t="s">
        <v>537</v>
      </c>
      <c r="C202" s="61" t="s">
        <v>675</v>
      </c>
      <c r="D202" s="62" t="s">
        <v>570</v>
      </c>
      <c r="E202" s="203"/>
      <c r="F202" s="188"/>
      <c r="G202" s="182">
        <f t="shared" si="28"/>
        <v>0</v>
      </c>
      <c r="H202" s="182">
        <f t="shared" si="29"/>
        <v>3</v>
      </c>
      <c r="I202" s="202"/>
      <c r="J202" s="202" t="s">
        <v>146</v>
      </c>
      <c r="K202" s="202" t="s">
        <v>955</v>
      </c>
    </row>
    <row r="203" spans="1:11" ht="20.399999999999999">
      <c r="A203" s="61" t="s">
        <v>358</v>
      </c>
      <c r="B203" s="61" t="s">
        <v>538</v>
      </c>
      <c r="C203" s="61" t="s">
        <v>674</v>
      </c>
      <c r="D203" s="62" t="s">
        <v>569</v>
      </c>
      <c r="E203" s="203"/>
      <c r="F203" s="188"/>
      <c r="G203" s="182">
        <f t="shared" si="28"/>
        <v>0</v>
      </c>
      <c r="H203" s="182">
        <f>IF(E203="Ikke relevant",0,5)</f>
        <v>5</v>
      </c>
      <c r="I203" s="202"/>
      <c r="J203" s="202" t="s">
        <v>146</v>
      </c>
      <c r="K203" s="202" t="s">
        <v>955</v>
      </c>
    </row>
    <row r="204" spans="1:11" ht="10.199999999999999">
      <c r="A204" s="61" t="s">
        <v>734</v>
      </c>
      <c r="B204" s="61" t="s">
        <v>735</v>
      </c>
      <c r="C204" s="61" t="s">
        <v>736</v>
      </c>
      <c r="D204" s="62" t="s">
        <v>60</v>
      </c>
      <c r="E204" s="222"/>
      <c r="F204" s="188"/>
      <c r="G204" s="182">
        <f t="shared" si="28"/>
        <v>0</v>
      </c>
      <c r="H204" s="182"/>
      <c r="I204" s="202"/>
      <c r="J204" s="202"/>
      <c r="K204" s="202" t="s">
        <v>955</v>
      </c>
    </row>
    <row r="205" spans="1:11" ht="30.6">
      <c r="A205" s="61" t="s">
        <v>359</v>
      </c>
      <c r="B205" s="61" t="s">
        <v>539</v>
      </c>
      <c r="C205" s="61" t="s">
        <v>673</v>
      </c>
      <c r="D205" s="62" t="s">
        <v>570</v>
      </c>
      <c r="E205" s="203"/>
      <c r="F205" s="188"/>
      <c r="G205" s="182">
        <f t="shared" si="28"/>
        <v>0</v>
      </c>
      <c r="H205" s="182">
        <f t="shared" ref="H205" si="30">IF(E205="Ikke relevant",0,3)</f>
        <v>3</v>
      </c>
      <c r="I205" s="202"/>
      <c r="J205" s="202" t="s">
        <v>146</v>
      </c>
      <c r="K205" s="202" t="s">
        <v>955</v>
      </c>
    </row>
    <row r="206" spans="1:11" ht="10.199999999999999">
      <c r="A206" s="61" t="s">
        <v>360</v>
      </c>
      <c r="B206" s="61" t="s">
        <v>540</v>
      </c>
      <c r="C206" s="61" t="s">
        <v>672</v>
      </c>
      <c r="D206" s="62" t="s">
        <v>570</v>
      </c>
      <c r="E206" s="203"/>
      <c r="F206" s="188"/>
      <c r="G206" s="182">
        <f t="shared" si="28"/>
        <v>0</v>
      </c>
      <c r="H206" s="182">
        <v>3</v>
      </c>
      <c r="I206" s="202"/>
      <c r="J206" s="202" t="s">
        <v>146</v>
      </c>
      <c r="K206" s="202" t="s">
        <v>955</v>
      </c>
    </row>
    <row r="207" spans="1:11" ht="10.199999999999999">
      <c r="A207" s="61" t="s">
        <v>361</v>
      </c>
      <c r="B207" s="61" t="s">
        <v>541</v>
      </c>
      <c r="C207" s="61" t="s">
        <v>671</v>
      </c>
      <c r="D207" s="62" t="s">
        <v>570</v>
      </c>
      <c r="E207" s="203"/>
      <c r="F207" s="188"/>
      <c r="G207" s="182">
        <f t="shared" si="28"/>
        <v>0</v>
      </c>
      <c r="H207" s="182">
        <f t="shared" ref="H207" si="31">IF(E207="Ikke relevant",0,3)</f>
        <v>3</v>
      </c>
      <c r="I207" s="202"/>
      <c r="J207" s="202" t="s">
        <v>146</v>
      </c>
      <c r="K207" s="202" t="s">
        <v>955</v>
      </c>
    </row>
    <row r="208" spans="1:11" ht="20.399999999999999">
      <c r="A208" s="61" t="s">
        <v>362</v>
      </c>
      <c r="B208" s="61" t="s">
        <v>542</v>
      </c>
      <c r="C208" s="61" t="s">
        <v>670</v>
      </c>
      <c r="D208" s="62" t="s">
        <v>569</v>
      </c>
      <c r="E208" s="203"/>
      <c r="F208" s="188"/>
      <c r="G208" s="182">
        <f t="shared" si="28"/>
        <v>0</v>
      </c>
      <c r="H208" s="182">
        <f>IF(E208="Ikke relevant",0,5)</f>
        <v>5</v>
      </c>
      <c r="I208" s="202"/>
      <c r="J208" s="202" t="s">
        <v>146</v>
      </c>
      <c r="K208" s="202" t="s">
        <v>954</v>
      </c>
    </row>
    <row r="209" spans="1:11" ht="10.199999999999999">
      <c r="A209" s="56"/>
      <c r="B209" s="57" t="s">
        <v>165</v>
      </c>
      <c r="C209" s="56"/>
      <c r="D209" s="57"/>
      <c r="G209" s="208">
        <f>G8+G19+G31+G51+G67+G93+G125+G145+G170+G184+G194</f>
        <v>0</v>
      </c>
      <c r="H209" s="208">
        <f>H8+H19+H31+H51+H67+H93+H125+H145+H170+H184+H194</f>
        <v>254</v>
      </c>
      <c r="I209" s="211">
        <f>G209/H209</f>
        <v>0</v>
      </c>
      <c r="J209" s="57" t="s">
        <v>152</v>
      </c>
      <c r="K209" s="58" t="s">
        <v>958</v>
      </c>
    </row>
    <row r="210" spans="1:11" ht="10.199999999999999">
      <c r="A210" s="56"/>
      <c r="B210" s="58" t="s">
        <v>166</v>
      </c>
      <c r="C210" s="56"/>
      <c r="D210" s="58"/>
      <c r="G210" s="184">
        <f>H209*0.3</f>
        <v>76.2</v>
      </c>
      <c r="H210" s="184"/>
      <c r="I210" s="212">
        <v>0.3</v>
      </c>
      <c r="J210" s="58" t="s">
        <v>152</v>
      </c>
      <c r="K210" s="58" t="s">
        <v>958</v>
      </c>
    </row>
    <row r="211" spans="1:11" ht="10.199999999999999">
      <c r="A211" s="56"/>
      <c r="B211" s="58" t="s">
        <v>167</v>
      </c>
      <c r="C211" s="56"/>
      <c r="D211" s="58"/>
      <c r="G211" s="184">
        <f>G209-G210</f>
        <v>-76.2</v>
      </c>
      <c r="H211" s="184"/>
      <c r="I211" s="58"/>
      <c r="J211" s="58" t="s">
        <v>152</v>
      </c>
      <c r="K211" s="58" t="s">
        <v>958</v>
      </c>
    </row>
    <row r="212" spans="1:11">
      <c r="K212" s="56" t="s">
        <v>958</v>
      </c>
    </row>
    <row r="213" spans="1:11" ht="10.199999999999999">
      <c r="A213" s="179">
        <v>0</v>
      </c>
      <c r="B213" s="179" t="s">
        <v>960</v>
      </c>
      <c r="C213" s="179" t="s">
        <v>961</v>
      </c>
      <c r="D213" s="180" t="s">
        <v>55</v>
      </c>
      <c r="E213" s="179" t="s">
        <v>56</v>
      </c>
      <c r="F213" s="185" t="s">
        <v>57</v>
      </c>
      <c r="G213" s="204"/>
      <c r="H213" s="204"/>
      <c r="I213" s="209"/>
      <c r="J213" s="180" t="s">
        <v>152</v>
      </c>
      <c r="K213" s="224" t="s">
        <v>958</v>
      </c>
    </row>
    <row r="214" spans="1:11" ht="10.199999999999999">
      <c r="A214" s="69">
        <v>1</v>
      </c>
      <c r="B214" s="69" t="s">
        <v>54</v>
      </c>
      <c r="C214" s="69" t="s">
        <v>54</v>
      </c>
      <c r="D214" s="58" t="s">
        <v>55</v>
      </c>
      <c r="E214" s="223" t="s">
        <v>56</v>
      </c>
      <c r="F214" s="200" t="s">
        <v>57</v>
      </c>
      <c r="G214" s="184">
        <v>0</v>
      </c>
      <c r="H214" s="184">
        <v>0</v>
      </c>
      <c r="I214" s="212">
        <v>0</v>
      </c>
      <c r="J214" s="58" t="s">
        <v>152</v>
      </c>
      <c r="K214" s="226" t="s">
        <v>958</v>
      </c>
    </row>
    <row r="215" spans="1:11" ht="10.199999999999999">
      <c r="A215" s="50">
        <f t="shared" ref="A215:J215" si="32">A8</f>
        <v>2</v>
      </c>
      <c r="B215" s="50" t="str">
        <f t="shared" si="32"/>
        <v>Medarbejderinddragelse</v>
      </c>
      <c r="C215" s="50" t="str">
        <f t="shared" si="32"/>
        <v>Medarbejderinddragelse</v>
      </c>
      <c r="D215" s="50" t="str">
        <f t="shared" si="32"/>
        <v>Type</v>
      </c>
      <c r="E215" s="58" t="str">
        <f t="shared" si="32"/>
        <v>Ja/nej</v>
      </c>
      <c r="F215" s="201" t="str">
        <f t="shared" si="32"/>
        <v>Evt. kommentarer</v>
      </c>
      <c r="G215" s="184">
        <f t="shared" si="32"/>
        <v>0</v>
      </c>
      <c r="H215" s="184">
        <f t="shared" si="32"/>
        <v>13</v>
      </c>
      <c r="I215" s="58">
        <f t="shared" si="32"/>
        <v>0</v>
      </c>
      <c r="J215" s="58" t="str">
        <f t="shared" si="32"/>
        <v>ps</v>
      </c>
      <c r="K215" s="226" t="s">
        <v>958</v>
      </c>
    </row>
    <row r="216" spans="1:11" ht="10.199999999999999">
      <c r="A216" s="50">
        <f t="shared" ref="A216:J216" si="33">A19</f>
        <v>3</v>
      </c>
      <c r="B216" s="50" t="str">
        <f t="shared" si="33"/>
        <v>Gæsteinformation</v>
      </c>
      <c r="C216" s="50" t="str">
        <f t="shared" si="33"/>
        <v>Gæsteinformation</v>
      </c>
      <c r="D216" s="50" t="str">
        <f t="shared" si="33"/>
        <v>Type</v>
      </c>
      <c r="E216" s="58" t="str">
        <f t="shared" si="33"/>
        <v>Ja/nej</v>
      </c>
      <c r="F216" s="201" t="str">
        <f t="shared" si="33"/>
        <v>Evt. kommentarer</v>
      </c>
      <c r="G216" s="184">
        <f t="shared" si="33"/>
        <v>0</v>
      </c>
      <c r="H216" s="184">
        <f t="shared" si="33"/>
        <v>16</v>
      </c>
      <c r="I216" s="58">
        <f t="shared" si="33"/>
        <v>0</v>
      </c>
      <c r="J216" s="58" t="str">
        <f t="shared" si="33"/>
        <v>ps</v>
      </c>
      <c r="K216" s="226" t="s">
        <v>958</v>
      </c>
    </row>
    <row r="217" spans="1:11" ht="10.199999999999999">
      <c r="A217" s="50">
        <f t="shared" ref="A217:J217" si="34">A31</f>
        <v>4</v>
      </c>
      <c r="B217" s="50" t="str">
        <f t="shared" si="34"/>
        <v>Vand</v>
      </c>
      <c r="C217" s="50" t="str">
        <f t="shared" si="34"/>
        <v>Vand</v>
      </c>
      <c r="D217" s="50" t="str">
        <f t="shared" si="34"/>
        <v>Type</v>
      </c>
      <c r="E217" s="58" t="str">
        <f t="shared" si="34"/>
        <v>Ja/nej</v>
      </c>
      <c r="F217" s="201" t="str">
        <f t="shared" si="34"/>
        <v>Evt. kommentarer</v>
      </c>
      <c r="G217" s="184">
        <f t="shared" si="34"/>
        <v>0</v>
      </c>
      <c r="H217" s="184">
        <f t="shared" si="34"/>
        <v>20</v>
      </c>
      <c r="I217" s="58">
        <f t="shared" si="34"/>
        <v>0</v>
      </c>
      <c r="J217" s="58" t="str">
        <f t="shared" si="34"/>
        <v>ps</v>
      </c>
      <c r="K217" s="226" t="s">
        <v>958</v>
      </c>
    </row>
    <row r="218" spans="1:11" ht="10.199999999999999">
      <c r="A218" s="50">
        <f t="shared" ref="A218:J218" si="35">A51</f>
        <v>5</v>
      </c>
      <c r="B218" s="50" t="str">
        <f t="shared" si="35"/>
        <v>Vask og rengøring</v>
      </c>
      <c r="C218" s="50" t="str">
        <f t="shared" si="35"/>
        <v>Vask og rengøring</v>
      </c>
      <c r="D218" s="50" t="str">
        <f t="shared" si="35"/>
        <v>Type</v>
      </c>
      <c r="E218" s="58" t="str">
        <f t="shared" si="35"/>
        <v>Ja/nej</v>
      </c>
      <c r="F218" s="201" t="str">
        <f t="shared" si="35"/>
        <v>Evt. kommentarer</v>
      </c>
      <c r="G218" s="184">
        <f t="shared" si="35"/>
        <v>0</v>
      </c>
      <c r="H218" s="184">
        <f t="shared" si="35"/>
        <v>5</v>
      </c>
      <c r="I218" s="58">
        <f t="shared" si="35"/>
        <v>0</v>
      </c>
      <c r="J218" s="58" t="str">
        <f t="shared" si="35"/>
        <v>ps</v>
      </c>
      <c r="K218" s="226" t="s">
        <v>958</v>
      </c>
    </row>
    <row r="219" spans="1:11" ht="10.199999999999999">
      <c r="A219" s="50">
        <f t="shared" ref="A219:J219" si="36">A67</f>
        <v>6</v>
      </c>
      <c r="B219" s="50" t="str">
        <f t="shared" si="36"/>
        <v>Affald</v>
      </c>
      <c r="C219" s="50" t="str">
        <f t="shared" si="36"/>
        <v>Affald</v>
      </c>
      <c r="D219" s="50" t="str">
        <f t="shared" si="36"/>
        <v>Type</v>
      </c>
      <c r="E219" s="58" t="str">
        <f t="shared" si="36"/>
        <v>Ja/nej</v>
      </c>
      <c r="F219" s="201" t="str">
        <f t="shared" si="36"/>
        <v>Evt. kommentarer</v>
      </c>
      <c r="G219" s="184">
        <f t="shared" si="36"/>
        <v>0</v>
      </c>
      <c r="H219" s="184">
        <f t="shared" si="36"/>
        <v>30</v>
      </c>
      <c r="I219" s="58">
        <f t="shared" si="36"/>
        <v>0</v>
      </c>
      <c r="J219" s="58" t="str">
        <f t="shared" si="36"/>
        <v>ps</v>
      </c>
      <c r="K219" s="226" t="s">
        <v>958</v>
      </c>
    </row>
    <row r="220" spans="1:11" ht="10.199999999999999">
      <c r="A220" s="50">
        <f t="shared" ref="A220:J220" si="37">A93</f>
        <v>7</v>
      </c>
      <c r="B220" s="50" t="str">
        <f t="shared" si="37"/>
        <v>Energi</v>
      </c>
      <c r="C220" s="50" t="str">
        <f t="shared" si="37"/>
        <v>Energi</v>
      </c>
      <c r="D220" s="50" t="str">
        <f t="shared" si="37"/>
        <v>Type</v>
      </c>
      <c r="E220" s="58" t="str">
        <f t="shared" si="37"/>
        <v>Ja/nej</v>
      </c>
      <c r="F220" s="201" t="str">
        <f t="shared" si="37"/>
        <v>Evt. kommentarer</v>
      </c>
      <c r="G220" s="184">
        <f t="shared" si="37"/>
        <v>0</v>
      </c>
      <c r="H220" s="184">
        <f t="shared" si="37"/>
        <v>53</v>
      </c>
      <c r="I220" s="58">
        <f t="shared" si="37"/>
        <v>0</v>
      </c>
      <c r="J220" s="58" t="str">
        <f t="shared" si="37"/>
        <v>ps</v>
      </c>
      <c r="K220" s="226" t="s">
        <v>958</v>
      </c>
    </row>
    <row r="221" spans="1:11" ht="10.199999999999999">
      <c r="A221" s="50">
        <f t="shared" ref="A221:J221" si="38">A125</f>
        <v>8</v>
      </c>
      <c r="B221" s="50" t="str">
        <f t="shared" si="38"/>
        <v>Fødevarer</v>
      </c>
      <c r="C221" s="50" t="str">
        <f t="shared" si="38"/>
        <v>Fødevarer</v>
      </c>
      <c r="D221" s="50" t="str">
        <f t="shared" si="38"/>
        <v>Type</v>
      </c>
      <c r="E221" s="58" t="str">
        <f t="shared" si="38"/>
        <v>Ja/nej</v>
      </c>
      <c r="F221" s="201" t="str">
        <f t="shared" si="38"/>
        <v>Evt. kommentarer</v>
      </c>
      <c r="G221" s="184">
        <f t="shared" si="38"/>
        <v>0</v>
      </c>
      <c r="H221" s="184">
        <f t="shared" si="38"/>
        <v>14</v>
      </c>
      <c r="I221" s="58">
        <f t="shared" si="38"/>
        <v>0</v>
      </c>
      <c r="J221" s="58" t="str">
        <f t="shared" si="38"/>
        <v>ps</v>
      </c>
      <c r="K221" s="226" t="s">
        <v>958</v>
      </c>
    </row>
    <row r="222" spans="1:11" ht="10.199999999999999">
      <c r="A222" s="50">
        <f t="shared" ref="A222:J222" si="39">A145</f>
        <v>9</v>
      </c>
      <c r="B222" s="50" t="str">
        <f t="shared" si="39"/>
        <v>Madspild</v>
      </c>
      <c r="C222" s="50" t="str">
        <f t="shared" si="39"/>
        <v>Madspild</v>
      </c>
      <c r="D222" s="50" t="str">
        <f t="shared" si="39"/>
        <v>Type</v>
      </c>
      <c r="E222" s="58" t="str">
        <f t="shared" si="39"/>
        <v>Ja/nej</v>
      </c>
      <c r="F222" s="201" t="str">
        <f t="shared" si="39"/>
        <v>Evt. kommentarer</v>
      </c>
      <c r="G222" s="184">
        <f t="shared" si="39"/>
        <v>0</v>
      </c>
      <c r="H222" s="184">
        <f t="shared" si="39"/>
        <v>46</v>
      </c>
      <c r="I222" s="58">
        <f t="shared" si="39"/>
        <v>0</v>
      </c>
      <c r="J222" s="58" t="str">
        <f t="shared" si="39"/>
        <v>ps</v>
      </c>
      <c r="K222" s="226" t="s">
        <v>958</v>
      </c>
    </row>
    <row r="223" spans="1:11" ht="10.199999999999999">
      <c r="A223" s="50">
        <f t="shared" ref="A223:J223" si="40">A170</f>
        <v>10</v>
      </c>
      <c r="B223" s="50" t="str">
        <f t="shared" si="40"/>
        <v>Udeområde</v>
      </c>
      <c r="C223" s="50" t="str">
        <f t="shared" si="40"/>
        <v>Udeområde</v>
      </c>
      <c r="D223" s="50" t="str">
        <f t="shared" si="40"/>
        <v>Type</v>
      </c>
      <c r="E223" s="58" t="str">
        <f t="shared" si="40"/>
        <v>Ja/nej</v>
      </c>
      <c r="F223" s="201" t="str">
        <f t="shared" si="40"/>
        <v>Evt. kommentarer</v>
      </c>
      <c r="G223" s="184">
        <f t="shared" si="40"/>
        <v>0</v>
      </c>
      <c r="H223" s="184">
        <f t="shared" si="40"/>
        <v>12</v>
      </c>
      <c r="I223" s="58">
        <f t="shared" si="40"/>
        <v>0</v>
      </c>
      <c r="J223" s="58" t="str">
        <f t="shared" si="40"/>
        <v>ps</v>
      </c>
      <c r="K223" s="226" t="s">
        <v>958</v>
      </c>
    </row>
    <row r="224" spans="1:11" ht="10.199999999999999">
      <c r="A224" s="50">
        <f t="shared" ref="A224:J224" si="41">A184</f>
        <v>11</v>
      </c>
      <c r="B224" s="50" t="str">
        <f t="shared" si="41"/>
        <v>Mad og natur</v>
      </c>
      <c r="C224" s="50" t="str">
        <f t="shared" si="41"/>
        <v>Mad og natur</v>
      </c>
      <c r="D224" s="50" t="str">
        <f t="shared" si="41"/>
        <v>Type</v>
      </c>
      <c r="E224" s="58" t="str">
        <f t="shared" si="41"/>
        <v>Ja/nej</v>
      </c>
      <c r="F224" s="201" t="str">
        <f t="shared" si="41"/>
        <v>Evt. kommentarer</v>
      </c>
      <c r="G224" s="184">
        <f t="shared" si="41"/>
        <v>0</v>
      </c>
      <c r="H224" s="184">
        <f t="shared" si="41"/>
        <v>20</v>
      </c>
      <c r="I224" s="58">
        <f t="shared" si="41"/>
        <v>0</v>
      </c>
      <c r="J224" s="58" t="str">
        <f t="shared" si="41"/>
        <v>ps</v>
      </c>
      <c r="K224" s="226" t="s">
        <v>958</v>
      </c>
    </row>
    <row r="225" spans="1:11" ht="10.199999999999999">
      <c r="A225" s="50">
        <f t="shared" ref="A225:J225" si="42">A194</f>
        <v>12</v>
      </c>
      <c r="B225" s="50" t="str">
        <f t="shared" si="42"/>
        <v>Administration og indkøb</v>
      </c>
      <c r="C225" s="50" t="str">
        <f t="shared" si="42"/>
        <v>Administration og indkøb</v>
      </c>
      <c r="D225" s="50" t="str">
        <f t="shared" si="42"/>
        <v>Type</v>
      </c>
      <c r="E225" s="58" t="str">
        <f t="shared" si="42"/>
        <v>Ja/nej</v>
      </c>
      <c r="F225" s="201" t="str">
        <f t="shared" si="42"/>
        <v>Evt. kommentarer</v>
      </c>
      <c r="G225" s="184">
        <f t="shared" si="42"/>
        <v>0</v>
      </c>
      <c r="H225" s="184">
        <f t="shared" si="42"/>
        <v>25</v>
      </c>
      <c r="I225" s="58">
        <f t="shared" si="42"/>
        <v>0</v>
      </c>
      <c r="J225" s="58" t="str">
        <f t="shared" si="42"/>
        <v>ps</v>
      </c>
      <c r="K225" s="226" t="s">
        <v>958</v>
      </c>
    </row>
    <row r="226" spans="1:11" ht="10.199999999999999">
      <c r="B226" s="50" t="str">
        <f>B209</f>
        <v>Antal point</v>
      </c>
      <c r="C226" s="6"/>
      <c r="G226" s="207">
        <f t="shared" ref="G226:J226" si="43">G209</f>
        <v>0</v>
      </c>
      <c r="H226" s="207">
        <f t="shared" si="43"/>
        <v>254</v>
      </c>
      <c r="I226" s="68">
        <f t="shared" si="43"/>
        <v>0</v>
      </c>
      <c r="J226" s="68" t="str">
        <f t="shared" si="43"/>
        <v>ps</v>
      </c>
      <c r="K226" s="226" t="s">
        <v>958</v>
      </c>
    </row>
    <row r="227" spans="1:11" ht="10.199999999999999">
      <c r="B227" s="50" t="str">
        <f>B210</f>
        <v>Pointgrænse</v>
      </c>
      <c r="C227" s="6"/>
      <c r="G227" s="207">
        <f t="shared" ref="G227:J227" si="44">G210</f>
        <v>76.2</v>
      </c>
      <c r="H227" s="207">
        <f t="shared" si="44"/>
        <v>0</v>
      </c>
      <c r="I227" s="213">
        <f t="shared" si="44"/>
        <v>0.3</v>
      </c>
      <c r="J227" s="68" t="str">
        <f t="shared" si="44"/>
        <v>ps</v>
      </c>
      <c r="K227" s="226" t="s">
        <v>958</v>
      </c>
    </row>
    <row r="228" spans="1:11" ht="10.199999999999999">
      <c r="B228" s="50" t="str">
        <f>B211</f>
        <v>Plus/minus over grænse</v>
      </c>
      <c r="C228" s="6"/>
      <c r="G228" s="207">
        <f t="shared" ref="G228:J228" si="45">G211</f>
        <v>-76.2</v>
      </c>
      <c r="H228" s="207">
        <f t="shared" si="45"/>
        <v>0</v>
      </c>
      <c r="I228" s="68">
        <f t="shared" si="45"/>
        <v>0</v>
      </c>
      <c r="J228" s="68" t="str">
        <f t="shared" si="45"/>
        <v>ps</v>
      </c>
      <c r="K228" s="226" t="s">
        <v>958</v>
      </c>
    </row>
  </sheetData>
  <autoFilter ref="A1:K228" xr:uid="{00000000-0001-0000-0100-000000000000}"/>
  <phoneticPr fontId="19"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523BC7E-83C7-4A99-B270-D11D40A86E17}">
          <x14:formula1>
            <xm:f>'Ark1'!$B$2:$B$4</xm:f>
          </x14:formula1>
          <xm:sqref>E2:E7 E205:E208 E201:E203 E195:E199 E187:E193 E185 E180:E183 E173:E178 E171 E165:E169 E157:E163 E153:E155 E146:E151 E133:E144 E126:E131 E109:E124 E94:E107 E84:E91 E68:E82 E63:E66 E52:E61 E44:E50 E32:E42 E24:E30 E20:E22 E16:E18 E9:E14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view="pageLayout" zoomScaleNormal="100" workbookViewId="0">
      <selection sqref="A1:B1"/>
    </sheetView>
  </sheetViews>
  <sheetFormatPr defaultRowHeight="14.4"/>
  <cols>
    <col min="1" max="1" width="20.77734375" customWidth="1"/>
    <col min="2" max="2" width="53.77734375" customWidth="1"/>
  </cols>
  <sheetData>
    <row r="1" spans="1:2">
      <c r="A1" s="179" t="s">
        <v>98</v>
      </c>
      <c r="B1" s="179" t="s">
        <v>96</v>
      </c>
    </row>
    <row r="2" spans="1:2" ht="15" customHeight="1">
      <c r="A2" s="41" t="s">
        <v>225</v>
      </c>
      <c r="B2" s="41" t="s">
        <v>218</v>
      </c>
    </row>
    <row r="3" spans="1:2" ht="69" customHeight="1">
      <c r="A3" s="41" t="s">
        <v>223</v>
      </c>
      <c r="B3" s="41" t="s">
        <v>721</v>
      </c>
    </row>
    <row r="4" spans="1:2" ht="40.5" customHeight="1">
      <c r="A4" s="41" t="s">
        <v>222</v>
      </c>
      <c r="B4" s="41" t="s">
        <v>722</v>
      </c>
    </row>
    <row r="5" spans="1:2" ht="35.25" customHeight="1">
      <c r="A5" s="41" t="s">
        <v>99</v>
      </c>
      <c r="B5" s="41" t="s">
        <v>723</v>
      </c>
    </row>
    <row r="6" spans="1:2" ht="43.5" customHeight="1">
      <c r="A6" s="41" t="s">
        <v>224</v>
      </c>
      <c r="B6" s="41" t="s">
        <v>724</v>
      </c>
    </row>
    <row r="7" spans="1:2" ht="24" customHeight="1">
      <c r="A7" s="41" t="s">
        <v>100</v>
      </c>
      <c r="B7" s="41" t="s">
        <v>101</v>
      </c>
    </row>
    <row r="8" spans="1:2" ht="30.6">
      <c r="A8" s="41" t="s">
        <v>110</v>
      </c>
      <c r="B8" s="41" t="s">
        <v>219</v>
      </c>
    </row>
    <row r="9" spans="1:2">
      <c r="A9" s="231" t="s">
        <v>108</v>
      </c>
      <c r="B9" s="231" t="s">
        <v>102</v>
      </c>
    </row>
    <row r="10" spans="1:2">
      <c r="A10" s="231"/>
      <c r="B10" s="231"/>
    </row>
    <row r="11" spans="1:2" ht="30.6">
      <c r="A11" s="41" t="s">
        <v>109</v>
      </c>
      <c r="B11" s="41" t="s">
        <v>128</v>
      </c>
    </row>
    <row r="12" spans="1:2" ht="30.6">
      <c r="A12" s="41" t="s">
        <v>220</v>
      </c>
      <c r="B12" s="41" t="s">
        <v>725</v>
      </c>
    </row>
    <row r="13" spans="1:2" ht="20.399999999999999">
      <c r="A13" s="41" t="s">
        <v>129</v>
      </c>
      <c r="B13" s="41" t="s">
        <v>726</v>
      </c>
    </row>
    <row r="14" spans="1:2" ht="20.399999999999999">
      <c r="A14" s="41" t="s">
        <v>130</v>
      </c>
      <c r="B14" s="41" t="s">
        <v>131</v>
      </c>
    </row>
    <row r="15" spans="1:2" ht="30.6">
      <c r="A15" s="41" t="s">
        <v>132</v>
      </c>
      <c r="B15" s="41" t="s">
        <v>133</v>
      </c>
    </row>
    <row r="16" spans="1:2" ht="20.399999999999999">
      <c r="A16" s="41" t="s">
        <v>139</v>
      </c>
      <c r="B16" s="41" t="s">
        <v>221</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workbookViewId="0">
      <selection activeCell="A3" sqref="A3"/>
    </sheetView>
  </sheetViews>
  <sheetFormatPr defaultRowHeight="14.4"/>
  <cols>
    <col min="1" max="1" width="15" customWidth="1"/>
    <col min="2" max="2" width="42.21875" customWidth="1"/>
    <col min="3" max="3" width="16.77734375" customWidth="1"/>
    <col min="4" max="4" width="20" customWidth="1"/>
    <col min="7" max="7" width="13.21875" customWidth="1"/>
  </cols>
  <sheetData>
    <row r="1" spans="1:4" ht="17.399999999999999">
      <c r="A1" s="81" t="s">
        <v>849</v>
      </c>
    </row>
    <row r="2" spans="1:4" ht="15" thickBot="1">
      <c r="A2" s="139"/>
    </row>
    <row r="3" spans="1:4" s="149" customFormat="1" ht="12.6" thickBot="1">
      <c r="A3" s="146" t="s">
        <v>823</v>
      </c>
      <c r="B3" s="147" t="s">
        <v>67</v>
      </c>
      <c r="C3" s="148" t="s">
        <v>68</v>
      </c>
      <c r="D3" s="147" t="s">
        <v>67</v>
      </c>
    </row>
    <row r="4" spans="1:4">
      <c r="A4" s="139"/>
    </row>
    <row r="5" spans="1:4" ht="15" thickBot="1">
      <c r="A5" s="139"/>
    </row>
    <row r="6" spans="1:4" ht="15" thickBot="1">
      <c r="B6" s="140" t="s">
        <v>850</v>
      </c>
    </row>
    <row r="7" spans="1:4">
      <c r="B7" s="141"/>
    </row>
    <row r="8" spans="1:4" ht="34.200000000000003">
      <c r="B8" s="142" t="s">
        <v>851</v>
      </c>
    </row>
    <row r="9" spans="1:4">
      <c r="B9" s="142"/>
    </row>
    <row r="10" spans="1:4" ht="46.2">
      <c r="B10" s="143" t="s">
        <v>852</v>
      </c>
    </row>
    <row r="11" spans="1:4">
      <c r="B11" s="142"/>
    </row>
    <row r="12" spans="1:4" ht="34.799999999999997">
      <c r="B12" s="143" t="s">
        <v>853</v>
      </c>
    </row>
    <row r="13" spans="1:4">
      <c r="B13" s="142"/>
    </row>
    <row r="14" spans="1:4" ht="23.4">
      <c r="B14" s="143" t="s">
        <v>854</v>
      </c>
    </row>
    <row r="15" spans="1:4">
      <c r="B15" s="142"/>
    </row>
    <row r="16" spans="1:4" ht="34.799999999999997">
      <c r="B16" s="143" t="s">
        <v>855</v>
      </c>
    </row>
    <row r="17" spans="1:4">
      <c r="B17" s="142"/>
    </row>
    <row r="18" spans="1:4" ht="15" thickBot="1">
      <c r="B18" s="144"/>
    </row>
    <row r="19" spans="1:4">
      <c r="A19" s="139"/>
    </row>
    <row r="20" spans="1:4">
      <c r="A20" s="139"/>
    </row>
    <row r="21" spans="1:4" ht="17.399999999999999">
      <c r="A21" s="81" t="s">
        <v>856</v>
      </c>
    </row>
    <row r="22" spans="1:4" ht="15" thickBot="1">
      <c r="A22" s="139"/>
    </row>
    <row r="23" spans="1:4" ht="15.6" thickTop="1" thickBot="1">
      <c r="A23" s="151" t="s">
        <v>904</v>
      </c>
      <c r="B23" s="152" t="s">
        <v>857</v>
      </c>
      <c r="C23" s="152" t="s">
        <v>97</v>
      </c>
      <c r="D23" s="151" t="s">
        <v>858</v>
      </c>
    </row>
    <row r="24" spans="1:4" ht="15" customHeight="1" thickTop="1" thickBot="1">
      <c r="A24" s="153">
        <v>43160</v>
      </c>
      <c r="B24" s="154" t="s">
        <v>859</v>
      </c>
      <c r="C24" s="154" t="s">
        <v>69</v>
      </c>
      <c r="D24" s="155">
        <v>43393</v>
      </c>
    </row>
    <row r="25" spans="1:4" ht="15" customHeight="1" thickTop="1" thickBot="1">
      <c r="A25" s="155">
        <v>43160</v>
      </c>
      <c r="B25" s="154" t="s">
        <v>860</v>
      </c>
      <c r="C25" s="154" t="s">
        <v>861</v>
      </c>
      <c r="D25" s="155">
        <v>43271</v>
      </c>
    </row>
    <row r="26" spans="1:4" ht="15.6" thickTop="1" thickBot="1">
      <c r="A26" s="156"/>
      <c r="B26" s="156"/>
      <c r="C26" s="156"/>
      <c r="D26" s="156"/>
    </row>
    <row r="27" spans="1:4" ht="15.6" thickTop="1" thickBot="1">
      <c r="A27" s="156"/>
      <c r="B27" s="156"/>
      <c r="C27" s="156"/>
      <c r="D27" s="156"/>
    </row>
    <row r="28" spans="1:4" ht="15.6" thickTop="1" thickBot="1">
      <c r="A28" s="156"/>
      <c r="B28" s="156"/>
      <c r="C28" s="156"/>
      <c r="D28" s="156"/>
    </row>
    <row r="29" spans="1:4" ht="15.6" thickTop="1" thickBot="1">
      <c r="A29" s="156"/>
      <c r="B29" s="156"/>
      <c r="C29" s="156"/>
      <c r="D29" s="156"/>
    </row>
    <row r="30" spans="1:4" ht="15.6" thickTop="1" thickBot="1">
      <c r="A30" s="156"/>
      <c r="B30" s="156"/>
      <c r="C30" s="156"/>
      <c r="D30" s="156"/>
    </row>
    <row r="31" spans="1:4" ht="15.6" thickTop="1" thickBot="1">
      <c r="A31" s="156"/>
      <c r="B31" s="156"/>
      <c r="C31" s="156"/>
      <c r="D31" s="156"/>
    </row>
    <row r="32" spans="1:4" ht="15.6" thickTop="1" thickBot="1">
      <c r="A32" s="156"/>
      <c r="B32" s="156"/>
      <c r="C32" s="156"/>
      <c r="D32" s="156"/>
    </row>
    <row r="33" spans="1:4" ht="15.6" thickTop="1" thickBot="1">
      <c r="A33" s="156"/>
      <c r="B33" s="156"/>
      <c r="C33" s="156"/>
      <c r="D33" s="156"/>
    </row>
    <row r="34" spans="1:4" ht="15.6" thickTop="1" thickBot="1">
      <c r="A34" s="156"/>
      <c r="B34" s="156"/>
      <c r="C34" s="156"/>
      <c r="D34" s="156"/>
    </row>
    <row r="35" spans="1:4" ht="15.6" thickTop="1" thickBot="1">
      <c r="A35" s="156"/>
      <c r="B35" s="156"/>
      <c r="C35" s="156"/>
      <c r="D35" s="156"/>
    </row>
    <row r="36" spans="1:4" ht="15.6" thickTop="1" thickBot="1">
      <c r="A36" s="156"/>
      <c r="B36" s="156"/>
      <c r="C36" s="156"/>
      <c r="D36" s="156"/>
    </row>
    <row r="37" spans="1:4" ht="15.6" thickTop="1" thickBot="1">
      <c r="A37" s="156"/>
      <c r="B37" s="156"/>
      <c r="C37" s="156"/>
      <c r="D37" s="156"/>
    </row>
    <row r="38" spans="1:4" ht="15.6" thickTop="1" thickBot="1">
      <c r="A38" s="156"/>
      <c r="B38" s="156"/>
      <c r="C38" s="156"/>
      <c r="D38" s="156"/>
    </row>
    <row r="39" spans="1:4" ht="15.6" thickTop="1" thickBot="1">
      <c r="A39" s="156"/>
      <c r="B39" s="156"/>
      <c r="C39" s="156"/>
      <c r="D39" s="156"/>
    </row>
    <row r="40" spans="1:4" ht="15.6" thickTop="1" thickBot="1">
      <c r="A40" s="156"/>
      <c r="B40" s="156"/>
      <c r="C40" s="156"/>
      <c r="D40" s="156"/>
    </row>
    <row r="41" spans="1:4" ht="15" thickTop="1"/>
    <row r="45" spans="1:4" ht="15" thickBot="1">
      <c r="A45" s="145" t="s">
        <v>862</v>
      </c>
      <c r="B45" s="157" t="s">
        <v>863</v>
      </c>
    </row>
    <row r="46" spans="1:4">
      <c r="A46" s="232" t="s">
        <v>905</v>
      </c>
      <c r="B46" s="158" t="s">
        <v>864</v>
      </c>
    </row>
    <row r="47" spans="1:4">
      <c r="A47" s="233"/>
      <c r="B47" s="158" t="s">
        <v>865</v>
      </c>
    </row>
    <row r="48" spans="1:4">
      <c r="A48" s="233"/>
      <c r="B48" s="158" t="s">
        <v>866</v>
      </c>
    </row>
    <row r="49" spans="1:2">
      <c r="A49" s="233"/>
      <c r="B49" s="158" t="s">
        <v>867</v>
      </c>
    </row>
    <row r="50" spans="1:2">
      <c r="A50" s="233"/>
      <c r="B50" s="158" t="s">
        <v>868</v>
      </c>
    </row>
    <row r="51" spans="1:2" ht="21.6">
      <c r="A51" s="233"/>
      <c r="B51" s="158" t="s">
        <v>869</v>
      </c>
    </row>
    <row r="52" spans="1:2" ht="15" thickBot="1">
      <c r="A52" s="234"/>
      <c r="B52" s="159"/>
    </row>
    <row r="53" spans="1:2">
      <c r="A53" s="232" t="s">
        <v>906</v>
      </c>
      <c r="B53" s="158" t="s">
        <v>870</v>
      </c>
    </row>
    <row r="54" spans="1:2" ht="21.6">
      <c r="A54" s="233"/>
      <c r="B54" s="158" t="s">
        <v>871</v>
      </c>
    </row>
    <row r="55" spans="1:2">
      <c r="A55" s="233"/>
      <c r="B55" s="158" t="s">
        <v>872</v>
      </c>
    </row>
    <row r="56" spans="1:2" ht="15" thickBot="1">
      <c r="A56" s="234"/>
      <c r="B56" s="159"/>
    </row>
    <row r="57" spans="1:2">
      <c r="A57" s="232" t="s">
        <v>907</v>
      </c>
      <c r="B57" s="158" t="s">
        <v>873</v>
      </c>
    </row>
    <row r="58" spans="1:2">
      <c r="A58" s="233"/>
      <c r="B58" s="158" t="s">
        <v>874</v>
      </c>
    </row>
    <row r="59" spans="1:2" ht="15" thickBot="1">
      <c r="A59" s="234"/>
      <c r="B59" s="159"/>
    </row>
    <row r="60" spans="1:2" ht="21.6">
      <c r="A60" s="232" t="s">
        <v>908</v>
      </c>
      <c r="B60" s="158" t="s">
        <v>875</v>
      </c>
    </row>
    <row r="61" spans="1:2" ht="21.6">
      <c r="A61" s="233"/>
      <c r="B61" s="158" t="s">
        <v>876</v>
      </c>
    </row>
    <row r="62" spans="1:2">
      <c r="A62" s="233"/>
      <c r="B62" s="158" t="s">
        <v>877</v>
      </c>
    </row>
    <row r="63" spans="1:2" ht="15" thickBot="1">
      <c r="A63" s="234"/>
      <c r="B63" s="160"/>
    </row>
    <row r="64" spans="1:2">
      <c r="A64" s="232" t="s">
        <v>909</v>
      </c>
      <c r="B64" s="158" t="s">
        <v>878</v>
      </c>
    </row>
    <row r="65" spans="1:2">
      <c r="A65" s="233"/>
      <c r="B65" s="158" t="s">
        <v>879</v>
      </c>
    </row>
    <row r="66" spans="1:2">
      <c r="A66" s="233"/>
      <c r="B66" s="158" t="s">
        <v>880</v>
      </c>
    </row>
    <row r="67" spans="1:2">
      <c r="A67" s="233"/>
      <c r="B67" s="158" t="s">
        <v>881</v>
      </c>
    </row>
    <row r="68" spans="1:2">
      <c r="A68" s="233"/>
      <c r="B68" s="158" t="s">
        <v>882</v>
      </c>
    </row>
    <row r="69" spans="1:2" ht="15" thickBot="1">
      <c r="A69" s="234"/>
      <c r="B69" s="159"/>
    </row>
    <row r="70" spans="1:2">
      <c r="A70" s="232" t="s">
        <v>910</v>
      </c>
      <c r="B70" s="158" t="s">
        <v>883</v>
      </c>
    </row>
    <row r="71" spans="1:2">
      <c r="A71" s="233"/>
      <c r="B71" s="158" t="s">
        <v>884</v>
      </c>
    </row>
    <row r="72" spans="1:2" ht="21.6">
      <c r="A72" s="233"/>
      <c r="B72" s="158" t="s">
        <v>885</v>
      </c>
    </row>
    <row r="73" spans="1:2">
      <c r="A73" s="233"/>
      <c r="B73" s="158" t="s">
        <v>886</v>
      </c>
    </row>
    <row r="74" spans="1:2" ht="15" thickBot="1">
      <c r="A74" s="234"/>
      <c r="B74" s="150"/>
    </row>
    <row r="75" spans="1:2">
      <c r="A75" s="232" t="s">
        <v>911</v>
      </c>
      <c r="B75" s="158" t="s">
        <v>887</v>
      </c>
    </row>
    <row r="76" spans="1:2">
      <c r="A76" s="233"/>
      <c r="B76" s="158" t="s">
        <v>888</v>
      </c>
    </row>
    <row r="77" spans="1:2">
      <c r="A77" s="233"/>
      <c r="B77" s="158" t="s">
        <v>889</v>
      </c>
    </row>
    <row r="78" spans="1:2">
      <c r="A78" s="233"/>
      <c r="B78" s="158" t="s">
        <v>890</v>
      </c>
    </row>
    <row r="79" spans="1:2" ht="15" thickBot="1">
      <c r="A79" s="234"/>
      <c r="B79" s="159"/>
    </row>
    <row r="80" spans="1:2">
      <c r="A80" s="232" t="s">
        <v>912</v>
      </c>
      <c r="B80" s="158" t="s">
        <v>891</v>
      </c>
    </row>
    <row r="81" spans="1:2" ht="21.6">
      <c r="A81" s="233"/>
      <c r="B81" s="158" t="s">
        <v>892</v>
      </c>
    </row>
    <row r="82" spans="1:2">
      <c r="A82" s="233"/>
      <c r="B82" s="158" t="s">
        <v>893</v>
      </c>
    </row>
    <row r="83" spans="1:2" ht="15" thickBot="1">
      <c r="A83" s="234"/>
      <c r="B83" s="159"/>
    </row>
    <row r="84" spans="1:2">
      <c r="A84" s="232" t="s">
        <v>913</v>
      </c>
      <c r="B84" s="158" t="s">
        <v>894</v>
      </c>
    </row>
    <row r="85" spans="1:2">
      <c r="A85" s="233"/>
      <c r="B85" s="158" t="s">
        <v>895</v>
      </c>
    </row>
    <row r="86" spans="1:2">
      <c r="A86" s="233"/>
      <c r="B86" s="158" t="s">
        <v>896</v>
      </c>
    </row>
    <row r="87" spans="1:2">
      <c r="A87" s="233"/>
      <c r="B87" s="158" t="s">
        <v>897</v>
      </c>
    </row>
    <row r="88" spans="1:2" ht="15" thickBot="1">
      <c r="A88" s="234"/>
      <c r="B88" s="159"/>
    </row>
    <row r="89" spans="1:2" ht="21.6">
      <c r="A89" s="232" t="s">
        <v>914</v>
      </c>
      <c r="B89" s="158" t="s">
        <v>898</v>
      </c>
    </row>
    <row r="90" spans="1:2" ht="21.6">
      <c r="A90" s="233"/>
      <c r="B90" s="158" t="s">
        <v>899</v>
      </c>
    </row>
    <row r="91" spans="1:2">
      <c r="A91" s="233"/>
      <c r="B91" s="158" t="s">
        <v>900</v>
      </c>
    </row>
    <row r="92" spans="1:2">
      <c r="A92" s="233"/>
      <c r="B92" s="158" t="s">
        <v>901</v>
      </c>
    </row>
    <row r="93" spans="1:2">
      <c r="A93" s="233"/>
      <c r="B93" s="158" t="s">
        <v>902</v>
      </c>
    </row>
    <row r="94" spans="1:2" ht="15" thickBot="1">
      <c r="A94" s="234"/>
      <c r="B94" s="159"/>
    </row>
    <row r="95" spans="1:2" ht="16.95" customHeight="1">
      <c r="A95" s="235" t="s">
        <v>915</v>
      </c>
      <c r="B95" s="237" t="s">
        <v>903</v>
      </c>
    </row>
    <row r="96" spans="1:2" ht="15" thickBot="1">
      <c r="A96" s="236"/>
      <c r="B96" s="238"/>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4.4"/>
  <cols>
    <col min="1" max="4" width="9.21875" bestFit="1" customWidth="1"/>
    <col min="5" max="5" width="10.77734375" customWidth="1"/>
    <col min="6" max="7" width="9.77734375" bestFit="1" customWidth="1"/>
    <col min="8" max="8" width="12.21875" customWidth="1"/>
    <col min="9" max="9" width="6" customWidth="1"/>
  </cols>
  <sheetData>
    <row r="1" spans="1:8" s="123" customFormat="1" ht="16.2">
      <c r="A1" s="88" t="s">
        <v>925</v>
      </c>
      <c r="B1" s="132" t="s">
        <v>926</v>
      </c>
    </row>
    <row r="3" spans="1:8">
      <c r="A3" s="12" t="s">
        <v>90</v>
      </c>
      <c r="B3" s="7"/>
      <c r="C3" s="8"/>
      <c r="D3" s="6" t="s">
        <v>70</v>
      </c>
      <c r="E3" s="138">
        <v>37</v>
      </c>
      <c r="F3" s="6"/>
      <c r="G3" s="6" t="s">
        <v>71</v>
      </c>
    </row>
    <row r="4" spans="1:8" ht="18">
      <c r="A4" s="133"/>
      <c r="B4" s="133" t="s">
        <v>72</v>
      </c>
      <c r="C4" s="133" t="s">
        <v>73</v>
      </c>
      <c r="D4" s="133" t="s">
        <v>74</v>
      </c>
      <c r="E4" s="133" t="s">
        <v>75</v>
      </c>
      <c r="F4" s="133" t="s">
        <v>76</v>
      </c>
      <c r="G4" s="133" t="s">
        <v>77</v>
      </c>
      <c r="H4" s="133" t="s">
        <v>78</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79</v>
      </c>
      <c r="B7" s="136"/>
      <c r="C7" s="137"/>
      <c r="D7" s="134"/>
      <c r="E7" s="129" t="s">
        <v>67</v>
      </c>
      <c r="F7" s="134"/>
      <c r="G7" s="129"/>
      <c r="H7" s="135" t="s">
        <v>67</v>
      </c>
    </row>
    <row r="8" spans="1:8">
      <c r="A8" s="17">
        <v>1</v>
      </c>
      <c r="B8" s="136"/>
      <c r="C8" s="137"/>
      <c r="D8" s="134">
        <f>C8-C7</f>
        <v>0</v>
      </c>
      <c r="E8" s="129">
        <f>B8-B7</f>
        <v>0</v>
      </c>
      <c r="F8" s="134" t="e">
        <f>D8*E3/E8</f>
        <v>#DIV/0!</v>
      </c>
      <c r="G8" s="134" t="e">
        <f>D8/E8*30.5</f>
        <v>#DIV/0!</v>
      </c>
      <c r="H8" s="135" t="e">
        <f>G8*E3</f>
        <v>#DIV/0!</v>
      </c>
    </row>
    <row r="9" spans="1:8">
      <c r="A9" s="17">
        <v>2</v>
      </c>
      <c r="B9" s="136"/>
      <c r="C9" s="137"/>
      <c r="D9" s="134">
        <f t="shared" ref="D9:D26" si="0">C9-C8</f>
        <v>0</v>
      </c>
      <c r="E9" s="129">
        <f t="shared" ref="E9:E26" si="1">B9-B8</f>
        <v>0</v>
      </c>
      <c r="F9" s="134" t="e">
        <f>D9*E3/E9</f>
        <v>#DIV/0!</v>
      </c>
      <c r="G9" s="134" t="e">
        <f t="shared" ref="G9:G26" si="2">D9/E9*30.5</f>
        <v>#DIV/0!</v>
      </c>
      <c r="H9" s="135" t="e">
        <f>G9*E3</f>
        <v>#DIV/0!</v>
      </c>
    </row>
    <row r="10" spans="1:8">
      <c r="A10" s="17">
        <v>3</v>
      </c>
      <c r="B10" s="136" t="s">
        <v>67</v>
      </c>
      <c r="C10" s="137" t="s">
        <v>67</v>
      </c>
      <c r="D10" s="134" t="e">
        <f t="shared" si="0"/>
        <v>#VALUE!</v>
      </c>
      <c r="E10" s="129" t="e">
        <f t="shared" si="1"/>
        <v>#VALUE!</v>
      </c>
      <c r="F10" s="134" t="e">
        <f t="shared" ref="F10" si="3">D10*E5/E10</f>
        <v>#VALUE!</v>
      </c>
      <c r="G10" s="134" t="e">
        <f t="shared" si="2"/>
        <v>#VALUE!</v>
      </c>
      <c r="H10" s="135" t="e">
        <f>G10*E3</f>
        <v>#VALUE!</v>
      </c>
    </row>
    <row r="11" spans="1:8">
      <c r="A11" s="17">
        <v>4</v>
      </c>
      <c r="B11" s="136" t="s">
        <v>67</v>
      </c>
      <c r="C11" s="137" t="s">
        <v>67</v>
      </c>
      <c r="D11" s="134" t="e">
        <f t="shared" si="0"/>
        <v>#VALUE!</v>
      </c>
      <c r="E11" s="129" t="e">
        <f t="shared" si="1"/>
        <v>#VALUE!</v>
      </c>
      <c r="F11" s="134" t="e">
        <f>D11*E5/E11</f>
        <v>#VALUE!</v>
      </c>
      <c r="G11" s="134" t="e">
        <f t="shared" si="2"/>
        <v>#VALUE!</v>
      </c>
      <c r="H11" s="135" t="e">
        <f t="shared" ref="H11" si="4">G11*E6</f>
        <v>#VALUE!</v>
      </c>
    </row>
    <row r="12" spans="1:8">
      <c r="A12" s="17">
        <v>5</v>
      </c>
      <c r="B12" s="136" t="s">
        <v>67</v>
      </c>
      <c r="C12" s="137" t="s">
        <v>67</v>
      </c>
      <c r="D12" s="134" t="e">
        <f t="shared" si="0"/>
        <v>#VALUE!</v>
      </c>
      <c r="E12" s="129" t="e">
        <f t="shared" si="1"/>
        <v>#VALUE!</v>
      </c>
      <c r="F12" s="134" t="e">
        <f>D12*E5/E12</f>
        <v>#VALUE!</v>
      </c>
      <c r="G12" s="134" t="e">
        <f t="shared" si="2"/>
        <v>#VALUE!</v>
      </c>
      <c r="H12" s="135" t="e">
        <f>G12*E3</f>
        <v>#VALUE!</v>
      </c>
    </row>
    <row r="13" spans="1:8">
      <c r="A13" s="17">
        <v>6</v>
      </c>
      <c r="B13" s="136" t="s">
        <v>67</v>
      </c>
      <c r="C13" s="137" t="s">
        <v>67</v>
      </c>
      <c r="D13" s="134" t="e">
        <f t="shared" si="0"/>
        <v>#VALUE!</v>
      </c>
      <c r="E13" s="129" t="e">
        <f t="shared" si="1"/>
        <v>#VALUE!</v>
      </c>
      <c r="F13" s="134" t="e">
        <f>D13*E5/E13</f>
        <v>#VALUE!</v>
      </c>
      <c r="G13" s="134" t="e">
        <f t="shared" si="2"/>
        <v>#VALUE!</v>
      </c>
      <c r="H13" s="135" t="e">
        <f>G13*E3</f>
        <v>#VALUE!</v>
      </c>
    </row>
    <row r="14" spans="1:8">
      <c r="A14" s="17">
        <v>7</v>
      </c>
      <c r="B14" s="136" t="s">
        <v>67</v>
      </c>
      <c r="C14" s="137" t="s">
        <v>67</v>
      </c>
      <c r="D14" s="134" t="e">
        <f t="shared" si="0"/>
        <v>#VALUE!</v>
      </c>
      <c r="E14" s="129" t="e">
        <f t="shared" si="1"/>
        <v>#VALUE!</v>
      </c>
      <c r="F14" s="134" t="e">
        <f>D14*E5/E14</f>
        <v>#VALUE!</v>
      </c>
      <c r="G14" s="134" t="e">
        <f t="shared" si="2"/>
        <v>#VALUE!</v>
      </c>
      <c r="H14" s="135" t="e">
        <f>G14*E3</f>
        <v>#VALUE!</v>
      </c>
    </row>
    <row r="15" spans="1:8">
      <c r="A15" s="17">
        <v>8</v>
      </c>
      <c r="B15" s="136" t="s">
        <v>67</v>
      </c>
      <c r="C15" s="137" t="s">
        <v>67</v>
      </c>
      <c r="D15" s="134" t="e">
        <f t="shared" si="0"/>
        <v>#VALUE!</v>
      </c>
      <c r="E15" s="129" t="e">
        <f t="shared" si="1"/>
        <v>#VALUE!</v>
      </c>
      <c r="F15" s="134" t="e">
        <f>D15*E5/E15</f>
        <v>#VALUE!</v>
      </c>
      <c r="G15" s="134" t="e">
        <f t="shared" si="2"/>
        <v>#VALUE!</v>
      </c>
      <c r="H15" s="135" t="e">
        <f>G15*E3</f>
        <v>#VALUE!</v>
      </c>
    </row>
    <row r="16" spans="1:8">
      <c r="A16" s="17">
        <v>9</v>
      </c>
      <c r="B16" s="136" t="s">
        <v>67</v>
      </c>
      <c r="C16" s="137" t="s">
        <v>67</v>
      </c>
      <c r="D16" s="134" t="e">
        <f t="shared" si="0"/>
        <v>#VALUE!</v>
      </c>
      <c r="E16" s="129" t="e">
        <f t="shared" si="1"/>
        <v>#VALUE!</v>
      </c>
      <c r="F16" s="134" t="e">
        <f>D16*E5/E16</f>
        <v>#VALUE!</v>
      </c>
      <c r="G16" s="134" t="e">
        <f t="shared" si="2"/>
        <v>#VALUE!</v>
      </c>
      <c r="H16" s="135" t="e">
        <f>G16*E3</f>
        <v>#VALUE!</v>
      </c>
    </row>
    <row r="17" spans="1:8">
      <c r="A17" s="17">
        <v>10</v>
      </c>
      <c r="B17" s="136" t="s">
        <v>67</v>
      </c>
      <c r="C17" s="137" t="s">
        <v>67</v>
      </c>
      <c r="D17" s="134" t="e">
        <f t="shared" si="0"/>
        <v>#VALUE!</v>
      </c>
      <c r="E17" s="129" t="e">
        <f t="shared" si="1"/>
        <v>#VALUE!</v>
      </c>
      <c r="F17" s="134" t="e">
        <f>D17*E5/E17</f>
        <v>#VALUE!</v>
      </c>
      <c r="G17" s="134" t="e">
        <f t="shared" si="2"/>
        <v>#VALUE!</v>
      </c>
      <c r="H17" s="135" t="e">
        <f>G17*E3</f>
        <v>#VALUE!</v>
      </c>
    </row>
    <row r="18" spans="1:8">
      <c r="A18" s="17">
        <v>11</v>
      </c>
      <c r="B18" s="136" t="s">
        <v>67</v>
      </c>
      <c r="C18" s="137" t="s">
        <v>67</v>
      </c>
      <c r="D18" s="134" t="e">
        <f t="shared" si="0"/>
        <v>#VALUE!</v>
      </c>
      <c r="E18" s="129" t="e">
        <f t="shared" si="1"/>
        <v>#VALUE!</v>
      </c>
      <c r="F18" s="134" t="e">
        <f>D18*E5/E18</f>
        <v>#VALUE!</v>
      </c>
      <c r="G18" s="134" t="e">
        <f t="shared" si="2"/>
        <v>#VALUE!</v>
      </c>
      <c r="H18" s="135" t="e">
        <f>G18*E3</f>
        <v>#VALUE!</v>
      </c>
    </row>
    <row r="19" spans="1:8">
      <c r="A19" s="17">
        <v>13</v>
      </c>
      <c r="B19" s="136" t="s">
        <v>67</v>
      </c>
      <c r="C19" s="137" t="s">
        <v>67</v>
      </c>
      <c r="D19" s="134" t="e">
        <f t="shared" si="0"/>
        <v>#VALUE!</v>
      </c>
      <c r="E19" s="129" t="e">
        <f t="shared" si="1"/>
        <v>#VALUE!</v>
      </c>
      <c r="F19" s="134" t="e">
        <f>D19*E5/E19</f>
        <v>#VALUE!</v>
      </c>
      <c r="G19" s="134" t="e">
        <f t="shared" si="2"/>
        <v>#VALUE!</v>
      </c>
      <c r="H19" s="135" t="e">
        <f>G19*E3</f>
        <v>#VALUE!</v>
      </c>
    </row>
    <row r="20" spans="1:8">
      <c r="A20" s="17">
        <v>14</v>
      </c>
      <c r="B20" s="136" t="s">
        <v>67</v>
      </c>
      <c r="C20" s="137" t="s">
        <v>67</v>
      </c>
      <c r="D20" s="134" t="e">
        <f t="shared" si="0"/>
        <v>#VALUE!</v>
      </c>
      <c r="E20" s="129" t="e">
        <f t="shared" si="1"/>
        <v>#VALUE!</v>
      </c>
      <c r="F20" s="134" t="e">
        <f>D20*E5/E20</f>
        <v>#VALUE!</v>
      </c>
      <c r="G20" s="134" t="e">
        <f t="shared" si="2"/>
        <v>#VALUE!</v>
      </c>
      <c r="H20" s="135" t="e">
        <f>G20*E3</f>
        <v>#VALUE!</v>
      </c>
    </row>
    <row r="21" spans="1:8">
      <c r="A21" s="17">
        <v>15</v>
      </c>
      <c r="B21" s="136" t="s">
        <v>67</v>
      </c>
      <c r="C21" s="137" t="s">
        <v>67</v>
      </c>
      <c r="D21" s="134" t="e">
        <f t="shared" si="0"/>
        <v>#VALUE!</v>
      </c>
      <c r="E21" s="129" t="e">
        <f t="shared" si="1"/>
        <v>#VALUE!</v>
      </c>
      <c r="F21" s="134" t="e">
        <f>D21*E5/E21</f>
        <v>#VALUE!</v>
      </c>
      <c r="G21" s="134" t="e">
        <f t="shared" si="2"/>
        <v>#VALUE!</v>
      </c>
      <c r="H21" s="135" t="e">
        <f>G21*E3</f>
        <v>#VALUE!</v>
      </c>
    </row>
    <row r="22" spans="1:8">
      <c r="A22" s="17">
        <v>16</v>
      </c>
      <c r="B22" s="136" t="s">
        <v>67</v>
      </c>
      <c r="C22" s="137" t="s">
        <v>67</v>
      </c>
      <c r="D22" s="134" t="e">
        <f t="shared" si="0"/>
        <v>#VALUE!</v>
      </c>
      <c r="E22" s="129" t="e">
        <f t="shared" si="1"/>
        <v>#VALUE!</v>
      </c>
      <c r="F22" s="134" t="e">
        <f>D22*E5/E22</f>
        <v>#VALUE!</v>
      </c>
      <c r="G22" s="134" t="e">
        <f t="shared" si="2"/>
        <v>#VALUE!</v>
      </c>
      <c r="H22" s="135" t="e">
        <f>G22*E3</f>
        <v>#VALUE!</v>
      </c>
    </row>
    <row r="23" spans="1:8">
      <c r="A23" s="17">
        <v>17</v>
      </c>
      <c r="B23" s="136" t="s">
        <v>67</v>
      </c>
      <c r="C23" s="137" t="s">
        <v>67</v>
      </c>
      <c r="D23" s="134" t="e">
        <f t="shared" si="0"/>
        <v>#VALUE!</v>
      </c>
      <c r="E23" s="129" t="e">
        <f t="shared" si="1"/>
        <v>#VALUE!</v>
      </c>
      <c r="F23" s="134" t="e">
        <f>D23*E5/E23</f>
        <v>#VALUE!</v>
      </c>
      <c r="G23" s="134" t="e">
        <f t="shared" si="2"/>
        <v>#VALUE!</v>
      </c>
      <c r="H23" s="135" t="e">
        <f>G23*E3</f>
        <v>#VALUE!</v>
      </c>
    </row>
    <row r="24" spans="1:8">
      <c r="A24" s="17">
        <v>18</v>
      </c>
      <c r="B24" s="136" t="s">
        <v>67</v>
      </c>
      <c r="C24" s="137" t="s">
        <v>67</v>
      </c>
      <c r="D24" s="134" t="e">
        <f t="shared" si="0"/>
        <v>#VALUE!</v>
      </c>
      <c r="E24" s="129" t="e">
        <f t="shared" si="1"/>
        <v>#VALUE!</v>
      </c>
      <c r="F24" s="134" t="e">
        <f>D24*E5/E24</f>
        <v>#VALUE!</v>
      </c>
      <c r="G24" s="134" t="e">
        <f t="shared" si="2"/>
        <v>#VALUE!</v>
      </c>
      <c r="H24" s="135" t="e">
        <f>G24*E3</f>
        <v>#VALUE!</v>
      </c>
    </row>
    <row r="25" spans="1:8">
      <c r="A25" s="17">
        <v>19</v>
      </c>
      <c r="B25" s="136" t="s">
        <v>67</v>
      </c>
      <c r="C25" s="137" t="s">
        <v>67</v>
      </c>
      <c r="D25" s="134" t="e">
        <f t="shared" si="0"/>
        <v>#VALUE!</v>
      </c>
      <c r="E25" s="129" t="e">
        <f t="shared" si="1"/>
        <v>#VALUE!</v>
      </c>
      <c r="F25" s="134" t="e">
        <f>D25*E5/E25</f>
        <v>#VALUE!</v>
      </c>
      <c r="G25" s="134" t="e">
        <f t="shared" si="2"/>
        <v>#VALUE!</v>
      </c>
      <c r="H25" s="135" t="e">
        <f>G25*E3</f>
        <v>#VALUE!</v>
      </c>
    </row>
    <row r="26" spans="1:8">
      <c r="A26" s="17">
        <v>20</v>
      </c>
      <c r="B26" s="136" t="s">
        <v>67</v>
      </c>
      <c r="C26" s="137" t="s">
        <v>67</v>
      </c>
      <c r="D26" s="134" t="e">
        <f t="shared" si="0"/>
        <v>#VALUE!</v>
      </c>
      <c r="E26" s="129" t="e">
        <f t="shared" si="1"/>
        <v>#VALUE!</v>
      </c>
      <c r="F26" s="134" t="e">
        <f>D26*E5/E26</f>
        <v>#VALUE!</v>
      </c>
      <c r="G26" s="134" t="e">
        <f t="shared" si="2"/>
        <v>#VALUE!</v>
      </c>
      <c r="H26" s="135" t="e">
        <f>G26*E3</f>
        <v>#VALUE!</v>
      </c>
    </row>
    <row r="27" spans="1:8">
      <c r="A27" s="17"/>
      <c r="B27" s="136"/>
      <c r="C27" s="137"/>
      <c r="D27" s="134" t="s">
        <v>80</v>
      </c>
      <c r="E27" s="129" t="s">
        <v>80</v>
      </c>
      <c r="F27" s="129"/>
      <c r="G27" s="134"/>
      <c r="H27" s="135"/>
    </row>
    <row r="40" spans="1:8" ht="15" thickBot="1">
      <c r="A40" s="12" t="s">
        <v>82</v>
      </c>
      <c r="B40" s="6" t="s">
        <v>81</v>
      </c>
      <c r="C40" s="9"/>
      <c r="D40" s="6"/>
      <c r="E40" s="6" t="s">
        <v>71</v>
      </c>
      <c r="F40" s="6"/>
      <c r="G40" s="6"/>
    </row>
    <row r="41" spans="1:8" ht="21" thickBot="1">
      <c r="A41" s="10"/>
      <c r="B41" s="11" t="s">
        <v>82</v>
      </c>
      <c r="C41" s="11" t="s">
        <v>73</v>
      </c>
      <c r="D41" s="11" t="s">
        <v>74</v>
      </c>
      <c r="E41" s="11" t="s">
        <v>83</v>
      </c>
      <c r="F41" s="11" t="s">
        <v>84</v>
      </c>
      <c r="G41" s="11" t="s">
        <v>85</v>
      </c>
      <c r="H41" s="11" t="s">
        <v>86</v>
      </c>
    </row>
    <row r="42" spans="1:8" ht="15" thickBot="1">
      <c r="A42" s="18">
        <v>0</v>
      </c>
      <c r="B42" s="19" t="s">
        <v>87</v>
      </c>
      <c r="C42" s="20">
        <v>14500</v>
      </c>
      <c r="D42" s="20">
        <v>12000</v>
      </c>
      <c r="E42" s="21">
        <v>37</v>
      </c>
      <c r="F42" s="22">
        <f>D42*E42</f>
        <v>444000</v>
      </c>
      <c r="G42" s="23">
        <v>40000</v>
      </c>
      <c r="H42" s="22"/>
    </row>
    <row r="43" spans="1:8" ht="15" thickBot="1">
      <c r="A43" s="24">
        <v>0</v>
      </c>
      <c r="B43" s="25" t="s">
        <v>88</v>
      </c>
      <c r="C43" s="26">
        <v>34400</v>
      </c>
      <c r="D43" s="26">
        <f>C43-C42</f>
        <v>19900</v>
      </c>
      <c r="E43" s="27">
        <v>37.25</v>
      </c>
      <c r="F43" s="22">
        <f>D43*E43</f>
        <v>741275</v>
      </c>
      <c r="G43" s="28">
        <v>45000</v>
      </c>
      <c r="H43" s="29">
        <f>F43/G43</f>
        <v>16.472777777777779</v>
      </c>
    </row>
    <row r="44" spans="1:8" ht="15" thickBot="1">
      <c r="A44" s="30">
        <v>1</v>
      </c>
      <c r="B44" s="31"/>
      <c r="C44" s="31"/>
      <c r="D44" s="32">
        <f>C44-C40</f>
        <v>0</v>
      </c>
      <c r="E44" s="33"/>
      <c r="F44" s="34">
        <f>D44*E44</f>
        <v>0</v>
      </c>
      <c r="G44" s="35"/>
      <c r="H44" s="34" t="e">
        <f>F44/G44</f>
        <v>#DIV/0!</v>
      </c>
    </row>
    <row r="45" spans="1:8" ht="15" thickBot="1">
      <c r="A45" s="30">
        <v>2</v>
      </c>
      <c r="B45" s="31"/>
      <c r="C45" s="31"/>
      <c r="D45" s="32">
        <f>C45-C44</f>
        <v>0</v>
      </c>
      <c r="E45" s="33"/>
      <c r="F45" s="34">
        <f t="shared" ref="F45:F63" si="5">D45*E45</f>
        <v>0</v>
      </c>
      <c r="G45" s="35"/>
      <c r="H45" s="34" t="e">
        <f>F45/G45</f>
        <v>#DIV/0!</v>
      </c>
    </row>
    <row r="46" spans="1:8" ht="15" thickBot="1">
      <c r="A46" s="30">
        <v>3</v>
      </c>
      <c r="B46" s="31" t="s">
        <v>67</v>
      </c>
      <c r="C46" s="31" t="s">
        <v>67</v>
      </c>
      <c r="D46" s="32" t="e">
        <f>C46-C45</f>
        <v>#VALUE!</v>
      </c>
      <c r="E46" s="33" t="s">
        <v>67</v>
      </c>
      <c r="F46" s="34" t="e">
        <f t="shared" si="5"/>
        <v>#VALUE!</v>
      </c>
      <c r="G46" s="35"/>
      <c r="H46" s="34" t="e">
        <f t="shared" ref="H46:H63" si="6">F46/G46</f>
        <v>#VALUE!</v>
      </c>
    </row>
    <row r="47" spans="1:8" ht="15" thickBot="1">
      <c r="A47" s="30">
        <v>4</v>
      </c>
      <c r="B47" s="31" t="s">
        <v>67</v>
      </c>
      <c r="C47" s="31" t="s">
        <v>67</v>
      </c>
      <c r="D47" s="32" t="e">
        <f t="shared" ref="D47:D62" si="7">C47-C46</f>
        <v>#VALUE!</v>
      </c>
      <c r="E47" s="33" t="s">
        <v>67</v>
      </c>
      <c r="F47" s="34" t="e">
        <f t="shared" si="5"/>
        <v>#VALUE!</v>
      </c>
      <c r="G47" s="35"/>
      <c r="H47" s="34" t="e">
        <f t="shared" si="6"/>
        <v>#VALUE!</v>
      </c>
    </row>
    <row r="48" spans="1:8" ht="15" thickBot="1">
      <c r="A48" s="30">
        <v>5</v>
      </c>
      <c r="B48" s="31" t="s">
        <v>67</v>
      </c>
      <c r="C48" s="31" t="s">
        <v>67</v>
      </c>
      <c r="D48" s="32" t="e">
        <f t="shared" si="7"/>
        <v>#VALUE!</v>
      </c>
      <c r="E48" s="33" t="s">
        <v>67</v>
      </c>
      <c r="F48" s="34" t="e">
        <f t="shared" si="5"/>
        <v>#VALUE!</v>
      </c>
      <c r="G48" s="35"/>
      <c r="H48" s="34" t="e">
        <f t="shared" si="6"/>
        <v>#VALUE!</v>
      </c>
    </row>
    <row r="49" spans="1:8" ht="15" thickBot="1">
      <c r="A49" s="30">
        <v>6</v>
      </c>
      <c r="B49" s="31" t="s">
        <v>67</v>
      </c>
      <c r="C49" s="31" t="s">
        <v>67</v>
      </c>
      <c r="D49" s="32" t="e">
        <f t="shared" si="7"/>
        <v>#VALUE!</v>
      </c>
      <c r="E49" s="33" t="s">
        <v>67</v>
      </c>
      <c r="F49" s="34" t="e">
        <f t="shared" si="5"/>
        <v>#VALUE!</v>
      </c>
      <c r="G49" s="35"/>
      <c r="H49" s="34" t="e">
        <f t="shared" si="6"/>
        <v>#VALUE!</v>
      </c>
    </row>
    <row r="50" spans="1:8" ht="15" thickBot="1">
      <c r="A50" s="30">
        <v>7</v>
      </c>
      <c r="B50" s="31" t="s">
        <v>67</v>
      </c>
      <c r="C50" s="31" t="s">
        <v>67</v>
      </c>
      <c r="D50" s="32" t="e">
        <f t="shared" si="7"/>
        <v>#VALUE!</v>
      </c>
      <c r="E50" s="33" t="s">
        <v>67</v>
      </c>
      <c r="F50" s="34" t="e">
        <f t="shared" si="5"/>
        <v>#VALUE!</v>
      </c>
      <c r="G50" s="35"/>
      <c r="H50" s="34" t="e">
        <f t="shared" si="6"/>
        <v>#VALUE!</v>
      </c>
    </row>
    <row r="51" spans="1:8" ht="15" thickBot="1">
      <c r="A51" s="30">
        <v>8</v>
      </c>
      <c r="B51" s="31" t="s">
        <v>67</v>
      </c>
      <c r="C51" s="31" t="s">
        <v>67</v>
      </c>
      <c r="D51" s="32" t="e">
        <f t="shared" si="7"/>
        <v>#VALUE!</v>
      </c>
      <c r="E51" s="33" t="s">
        <v>67</v>
      </c>
      <c r="F51" s="34" t="e">
        <f t="shared" si="5"/>
        <v>#VALUE!</v>
      </c>
      <c r="G51" s="35"/>
      <c r="H51" s="34" t="e">
        <f t="shared" si="6"/>
        <v>#VALUE!</v>
      </c>
    </row>
    <row r="52" spans="1:8" ht="15" thickBot="1">
      <c r="A52" s="30">
        <v>9</v>
      </c>
      <c r="B52" s="31" t="s">
        <v>67</v>
      </c>
      <c r="C52" s="31" t="s">
        <v>67</v>
      </c>
      <c r="D52" s="32" t="e">
        <f t="shared" si="7"/>
        <v>#VALUE!</v>
      </c>
      <c r="E52" s="33" t="s">
        <v>67</v>
      </c>
      <c r="F52" s="34" t="e">
        <f t="shared" si="5"/>
        <v>#VALUE!</v>
      </c>
      <c r="G52" s="35"/>
      <c r="H52" s="34" t="e">
        <f t="shared" si="6"/>
        <v>#VALUE!</v>
      </c>
    </row>
    <row r="53" spans="1:8" ht="15" thickBot="1">
      <c r="A53" s="30">
        <v>10</v>
      </c>
      <c r="B53" s="31" t="s">
        <v>67</v>
      </c>
      <c r="C53" s="31" t="s">
        <v>67</v>
      </c>
      <c r="D53" s="32" t="e">
        <f t="shared" si="7"/>
        <v>#VALUE!</v>
      </c>
      <c r="E53" s="33" t="s">
        <v>67</v>
      </c>
      <c r="F53" s="34" t="e">
        <f t="shared" si="5"/>
        <v>#VALUE!</v>
      </c>
      <c r="G53" s="35"/>
      <c r="H53" s="34" t="e">
        <f t="shared" si="6"/>
        <v>#VALUE!</v>
      </c>
    </row>
    <row r="54" spans="1:8" ht="15" thickBot="1">
      <c r="A54" s="30">
        <v>11</v>
      </c>
      <c r="B54" s="31" t="s">
        <v>67</v>
      </c>
      <c r="C54" s="31" t="s">
        <v>67</v>
      </c>
      <c r="D54" s="32" t="e">
        <f t="shared" si="7"/>
        <v>#VALUE!</v>
      </c>
      <c r="E54" s="33" t="s">
        <v>67</v>
      </c>
      <c r="F54" s="34" t="e">
        <f t="shared" si="5"/>
        <v>#VALUE!</v>
      </c>
      <c r="G54" s="35"/>
      <c r="H54" s="34" t="e">
        <f t="shared" si="6"/>
        <v>#VALUE!</v>
      </c>
    </row>
    <row r="55" spans="1:8" ht="15" thickBot="1">
      <c r="A55" s="30">
        <v>12</v>
      </c>
      <c r="B55" s="31" t="s">
        <v>67</v>
      </c>
      <c r="C55" s="31" t="s">
        <v>67</v>
      </c>
      <c r="D55" s="32" t="e">
        <f t="shared" si="7"/>
        <v>#VALUE!</v>
      </c>
      <c r="E55" s="33" t="s">
        <v>67</v>
      </c>
      <c r="F55" s="34" t="e">
        <f t="shared" si="5"/>
        <v>#VALUE!</v>
      </c>
      <c r="G55" s="35"/>
      <c r="H55" s="34" t="e">
        <f t="shared" si="6"/>
        <v>#VALUE!</v>
      </c>
    </row>
    <row r="56" spans="1:8" ht="15" thickBot="1">
      <c r="A56" s="30">
        <v>13</v>
      </c>
      <c r="B56" s="31" t="s">
        <v>67</v>
      </c>
      <c r="C56" s="31" t="s">
        <v>67</v>
      </c>
      <c r="D56" s="32" t="e">
        <f t="shared" si="7"/>
        <v>#VALUE!</v>
      </c>
      <c r="E56" s="33" t="s">
        <v>67</v>
      </c>
      <c r="F56" s="34" t="e">
        <f t="shared" si="5"/>
        <v>#VALUE!</v>
      </c>
      <c r="G56" s="35"/>
      <c r="H56" s="34" t="e">
        <f t="shared" si="6"/>
        <v>#VALUE!</v>
      </c>
    </row>
    <row r="57" spans="1:8" ht="15" thickBot="1">
      <c r="A57" s="30">
        <v>14</v>
      </c>
      <c r="B57" s="31" t="s">
        <v>67</v>
      </c>
      <c r="C57" s="31" t="s">
        <v>67</v>
      </c>
      <c r="D57" s="32" t="e">
        <f t="shared" si="7"/>
        <v>#VALUE!</v>
      </c>
      <c r="E57" s="33" t="s">
        <v>67</v>
      </c>
      <c r="F57" s="34" t="e">
        <f t="shared" si="5"/>
        <v>#VALUE!</v>
      </c>
      <c r="G57" s="35"/>
      <c r="H57" s="34" t="e">
        <f t="shared" si="6"/>
        <v>#VALUE!</v>
      </c>
    </row>
    <row r="58" spans="1:8" ht="15" thickBot="1">
      <c r="A58" s="30">
        <v>15</v>
      </c>
      <c r="B58" s="31" t="s">
        <v>67</v>
      </c>
      <c r="C58" s="31" t="s">
        <v>67</v>
      </c>
      <c r="D58" s="32" t="e">
        <f t="shared" si="7"/>
        <v>#VALUE!</v>
      </c>
      <c r="E58" s="33" t="s">
        <v>67</v>
      </c>
      <c r="F58" s="34" t="e">
        <f t="shared" si="5"/>
        <v>#VALUE!</v>
      </c>
      <c r="G58" s="35"/>
      <c r="H58" s="34" t="e">
        <f t="shared" si="6"/>
        <v>#VALUE!</v>
      </c>
    </row>
    <row r="59" spans="1:8" ht="15" thickBot="1">
      <c r="A59" s="30">
        <v>16</v>
      </c>
      <c r="B59" s="31" t="s">
        <v>67</v>
      </c>
      <c r="C59" s="31" t="s">
        <v>67</v>
      </c>
      <c r="D59" s="32" t="e">
        <f t="shared" si="7"/>
        <v>#VALUE!</v>
      </c>
      <c r="E59" s="33" t="s">
        <v>67</v>
      </c>
      <c r="F59" s="34" t="e">
        <f t="shared" si="5"/>
        <v>#VALUE!</v>
      </c>
      <c r="G59" s="35"/>
      <c r="H59" s="34" t="e">
        <f t="shared" si="6"/>
        <v>#VALUE!</v>
      </c>
    </row>
    <row r="60" spans="1:8" ht="15" thickBot="1">
      <c r="A60" s="30">
        <v>17</v>
      </c>
      <c r="B60" s="31" t="s">
        <v>67</v>
      </c>
      <c r="C60" s="31" t="s">
        <v>67</v>
      </c>
      <c r="D60" s="32" t="e">
        <f t="shared" si="7"/>
        <v>#VALUE!</v>
      </c>
      <c r="E60" s="33" t="s">
        <v>67</v>
      </c>
      <c r="F60" s="34" t="e">
        <f t="shared" si="5"/>
        <v>#VALUE!</v>
      </c>
      <c r="G60" s="35"/>
      <c r="H60" s="34" t="e">
        <f t="shared" si="6"/>
        <v>#VALUE!</v>
      </c>
    </row>
    <row r="61" spans="1:8" ht="15" thickBot="1">
      <c r="A61" s="30">
        <v>18</v>
      </c>
      <c r="B61" s="31" t="s">
        <v>67</v>
      </c>
      <c r="C61" s="31" t="s">
        <v>67</v>
      </c>
      <c r="D61" s="32" t="e">
        <f t="shared" si="7"/>
        <v>#VALUE!</v>
      </c>
      <c r="E61" s="33" t="s">
        <v>67</v>
      </c>
      <c r="F61" s="34" t="e">
        <f t="shared" si="5"/>
        <v>#VALUE!</v>
      </c>
      <c r="G61" s="35"/>
      <c r="H61" s="34" t="e">
        <f t="shared" si="6"/>
        <v>#VALUE!</v>
      </c>
    </row>
    <row r="62" spans="1:8" ht="15" thickBot="1">
      <c r="A62" s="30">
        <v>19</v>
      </c>
      <c r="B62" s="31" t="s">
        <v>67</v>
      </c>
      <c r="C62" s="31" t="s">
        <v>67</v>
      </c>
      <c r="D62" s="32" t="e">
        <f t="shared" si="7"/>
        <v>#VALUE!</v>
      </c>
      <c r="E62" s="33" t="s">
        <v>67</v>
      </c>
      <c r="F62" s="34" t="e">
        <f t="shared" si="5"/>
        <v>#VALUE!</v>
      </c>
      <c r="G62" s="35"/>
      <c r="H62" s="34" t="e">
        <f t="shared" si="6"/>
        <v>#VALUE!</v>
      </c>
    </row>
    <row r="63" spans="1:8" ht="15" thickBot="1">
      <c r="A63" s="30">
        <v>20</v>
      </c>
      <c r="B63" s="31"/>
      <c r="C63" s="31"/>
      <c r="D63" s="32" t="e">
        <f>C63-C62</f>
        <v>#VALUE!</v>
      </c>
      <c r="E63" s="33"/>
      <c r="F63" s="34" t="e">
        <f t="shared" si="5"/>
        <v>#VALUE!</v>
      </c>
      <c r="G63" s="35"/>
      <c r="H63" s="34" t="e">
        <f t="shared" si="6"/>
        <v>#VALUE!</v>
      </c>
    </row>
    <row r="64" spans="1:8">
      <c r="A64" s="30" t="s">
        <v>89</v>
      </c>
      <c r="B64" s="36" t="s">
        <v>67</v>
      </c>
      <c r="C64" s="36" t="s">
        <v>67</v>
      </c>
      <c r="D64" s="32" t="e">
        <f>SUM(D44:D63)</f>
        <v>#VALUE!</v>
      </c>
      <c r="E64" s="37" t="e">
        <f>AVERAGE(E44:E62)</f>
        <v>#DIV/0!</v>
      </c>
      <c r="F64" s="34" t="e">
        <f>AVERAGE(F44:F62)</f>
        <v>#VALUE!</v>
      </c>
      <c r="G64" s="38" t="e">
        <f>AVERAGE(G44:G63)</f>
        <v>#DIV/0!</v>
      </c>
      <c r="H64" s="34"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workbookViewId="0">
      <selection sqref="A1:B1"/>
    </sheetView>
  </sheetViews>
  <sheetFormatPr defaultRowHeight="14.4"/>
  <cols>
    <col min="1" max="1" width="13.77734375" customWidth="1"/>
    <col min="2" max="2" width="26.21875" customWidth="1"/>
    <col min="3" max="3" width="11.21875" customWidth="1"/>
    <col min="4" max="4" width="36.77734375" customWidth="1"/>
  </cols>
  <sheetData>
    <row r="1" spans="1:4" s="128" customFormat="1" ht="17.399999999999999">
      <c r="A1" s="81" t="s">
        <v>847</v>
      </c>
      <c r="B1" s="128" t="s">
        <v>822</v>
      </c>
    </row>
    <row r="2" spans="1:4" ht="15" thickBot="1">
      <c r="A2" s="95"/>
    </row>
    <row r="3" spans="1:4" s="127" customFormat="1" ht="25.95" customHeight="1" thickBot="1">
      <c r="A3" s="124" t="s">
        <v>823</v>
      </c>
      <c r="B3" s="125" t="s">
        <v>67</v>
      </c>
      <c r="C3" s="126" t="s">
        <v>68</v>
      </c>
      <c r="D3" s="125" t="s">
        <v>67</v>
      </c>
    </row>
    <row r="4" spans="1:4" ht="15.6">
      <c r="A4" s="110"/>
    </row>
    <row r="5" spans="1:4">
      <c r="A5" s="111"/>
    </row>
    <row r="6" spans="1:4" ht="24.6">
      <c r="B6" s="112" t="s">
        <v>824</v>
      </c>
    </row>
    <row r="7" spans="1:4">
      <c r="B7" s="95"/>
    </row>
    <row r="8" spans="1:4">
      <c r="B8" s="89" t="s">
        <v>825</v>
      </c>
    </row>
    <row r="9" spans="1:4">
      <c r="B9" s="111"/>
    </row>
    <row r="10" spans="1:4">
      <c r="B10" s="111" t="s">
        <v>826</v>
      </c>
    </row>
    <row r="11" spans="1:4">
      <c r="B11" s="93" t="s">
        <v>827</v>
      </c>
    </row>
    <row r="12" spans="1:4">
      <c r="B12" s="93" t="s">
        <v>828</v>
      </c>
    </row>
    <row r="13" spans="1:4">
      <c r="B13" s="93" t="s">
        <v>829</v>
      </c>
    </row>
    <row r="14" spans="1:4">
      <c r="B14" s="111"/>
    </row>
    <row r="15" spans="1:4">
      <c r="B15" s="111" t="s">
        <v>830</v>
      </c>
    </row>
    <row r="16" spans="1:4">
      <c r="B16" s="93" t="s">
        <v>831</v>
      </c>
    </row>
    <row r="17" spans="2:2">
      <c r="B17" s="93" t="s">
        <v>832</v>
      </c>
    </row>
    <row r="18" spans="2:2">
      <c r="B18" s="93" t="s">
        <v>833</v>
      </c>
    </row>
    <row r="19" spans="2:2">
      <c r="B19" s="93" t="s">
        <v>834</v>
      </c>
    </row>
    <row r="20" spans="2:2">
      <c r="B20" s="111"/>
    </row>
    <row r="21" spans="2:2">
      <c r="B21" s="111" t="s">
        <v>835</v>
      </c>
    </row>
    <row r="22" spans="2:2">
      <c r="B22" s="93" t="s">
        <v>836</v>
      </c>
    </row>
    <row r="23" spans="2:2">
      <c r="B23" s="93" t="s">
        <v>837</v>
      </c>
    </row>
    <row r="24" spans="2:2">
      <c r="B24" s="113"/>
    </row>
    <row r="25" spans="2:2">
      <c r="B25" s="89" t="s">
        <v>838</v>
      </c>
    </row>
    <row r="26" spans="2:2">
      <c r="B26" s="89"/>
    </row>
    <row r="27" spans="2:2">
      <c r="B27" s="111" t="s">
        <v>839</v>
      </c>
    </row>
    <row r="28" spans="2:2">
      <c r="B28" s="93" t="s">
        <v>840</v>
      </c>
    </row>
    <row r="29" spans="2:2">
      <c r="B29" s="93" t="s">
        <v>841</v>
      </c>
    </row>
    <row r="30" spans="2:2">
      <c r="B30" s="89"/>
    </row>
    <row r="31" spans="2:2">
      <c r="B31" s="89" t="s">
        <v>842</v>
      </c>
    </row>
    <row r="32" spans="2:2">
      <c r="B32" s="89"/>
    </row>
    <row r="33" spans="1:6">
      <c r="B33" s="111" t="s">
        <v>843</v>
      </c>
    </row>
    <row r="34" spans="1:6">
      <c r="B34" s="93" t="s">
        <v>844</v>
      </c>
    </row>
    <row r="35" spans="1:6" ht="15.6">
      <c r="A35" s="110"/>
    </row>
    <row r="36" spans="1:6" ht="15.6">
      <c r="A36" s="110"/>
    </row>
    <row r="37" spans="1:6" ht="16.2">
      <c r="A37" s="88" t="s">
        <v>845</v>
      </c>
    </row>
    <row r="38" spans="1:6" ht="15.6">
      <c r="A38" s="110"/>
    </row>
    <row r="39" spans="1:6" ht="18.600000000000001" thickBot="1">
      <c r="A39" s="114"/>
      <c r="B39" s="115" t="s">
        <v>112</v>
      </c>
      <c r="C39" s="115" t="s">
        <v>113</v>
      </c>
      <c r="D39" s="116" t="s">
        <v>114</v>
      </c>
      <c r="E39" s="115" t="s">
        <v>125</v>
      </c>
      <c r="F39" s="115" t="s">
        <v>115</v>
      </c>
    </row>
    <row r="40" spans="1:6" ht="15" thickBot="1">
      <c r="A40" s="117"/>
      <c r="B40" s="118" t="s">
        <v>119</v>
      </c>
      <c r="C40" s="118" t="s">
        <v>117</v>
      </c>
      <c r="D40" s="119" t="s">
        <v>59</v>
      </c>
      <c r="E40" s="118" t="s">
        <v>123</v>
      </c>
      <c r="F40" s="118" t="s">
        <v>116</v>
      </c>
    </row>
    <row r="41" spans="1:6" ht="15" thickBot="1">
      <c r="A41" s="117"/>
      <c r="B41" s="118" t="s">
        <v>120</v>
      </c>
      <c r="C41" s="118" t="s">
        <v>117</v>
      </c>
      <c r="D41" s="119" t="s">
        <v>122</v>
      </c>
      <c r="E41" s="118"/>
      <c r="F41" s="118" t="s">
        <v>126</v>
      </c>
    </row>
    <row r="42" spans="1:6" ht="18.600000000000001" thickBot="1">
      <c r="A42" s="117"/>
      <c r="B42" s="118" t="s">
        <v>121</v>
      </c>
      <c r="C42" s="118" t="s">
        <v>118</v>
      </c>
      <c r="D42" s="119" t="s">
        <v>59</v>
      </c>
      <c r="E42" s="118" t="s">
        <v>124</v>
      </c>
      <c r="F42" s="118" t="s">
        <v>127</v>
      </c>
    </row>
    <row r="43" spans="1:6" ht="15" thickBot="1">
      <c r="A43" s="120">
        <v>1</v>
      </c>
      <c r="B43" s="121"/>
      <c r="C43" s="121" t="s">
        <v>67</v>
      </c>
      <c r="D43" s="122"/>
      <c r="E43" s="121"/>
      <c r="F43" s="121"/>
    </row>
    <row r="44" spans="1:6" ht="15" thickBot="1">
      <c r="A44" s="120">
        <v>2</v>
      </c>
      <c r="B44" s="121" t="s">
        <v>67</v>
      </c>
      <c r="C44" s="121" t="s">
        <v>67</v>
      </c>
      <c r="D44" s="122"/>
      <c r="E44" s="121"/>
      <c r="F44" s="121"/>
    </row>
    <row r="45" spans="1:6" ht="15" thickBot="1">
      <c r="A45" s="120">
        <v>3</v>
      </c>
      <c r="B45" s="121" t="s">
        <v>67</v>
      </c>
      <c r="C45" s="121" t="s">
        <v>67</v>
      </c>
      <c r="D45" s="122"/>
      <c r="E45" s="121"/>
      <c r="F45" s="121"/>
    </row>
    <row r="46" spans="1:6" ht="15" thickBot="1">
      <c r="A46" s="120">
        <v>4</v>
      </c>
      <c r="B46" s="121" t="s">
        <v>67</v>
      </c>
      <c r="C46" s="121" t="s">
        <v>67</v>
      </c>
      <c r="D46" s="122"/>
      <c r="E46" s="121"/>
      <c r="F46" s="121"/>
    </row>
    <row r="47" spans="1:6" ht="15" thickBot="1">
      <c r="A47" s="120">
        <v>5</v>
      </c>
      <c r="B47" s="121" t="s">
        <v>67</v>
      </c>
      <c r="C47" s="121" t="s">
        <v>67</v>
      </c>
      <c r="D47" s="122"/>
      <c r="E47" s="121"/>
      <c r="F47" s="121"/>
    </row>
    <row r="48" spans="1:6" ht="15" thickBot="1">
      <c r="A48" s="120">
        <v>6</v>
      </c>
      <c r="B48" s="121" t="s">
        <v>67</v>
      </c>
      <c r="C48" s="121" t="s">
        <v>67</v>
      </c>
      <c r="D48" s="122"/>
      <c r="E48" s="121"/>
      <c r="F48" s="121"/>
    </row>
    <row r="49" spans="1:6" ht="15" thickBot="1">
      <c r="A49" s="120">
        <v>7</v>
      </c>
      <c r="B49" s="121" t="s">
        <v>67</v>
      </c>
      <c r="C49" s="121" t="s">
        <v>67</v>
      </c>
      <c r="D49" s="122"/>
      <c r="E49" s="121"/>
      <c r="F49" s="121"/>
    </row>
    <row r="50" spans="1:6" ht="15" thickBot="1">
      <c r="A50" s="120">
        <v>8</v>
      </c>
      <c r="B50" s="121" t="s">
        <v>67</v>
      </c>
      <c r="C50" s="121" t="s">
        <v>67</v>
      </c>
      <c r="D50" s="122"/>
      <c r="E50" s="121"/>
      <c r="F50" s="121"/>
    </row>
    <row r="51" spans="1:6" ht="15" thickBot="1">
      <c r="A51" s="120">
        <v>9</v>
      </c>
      <c r="B51" s="121" t="s">
        <v>67</v>
      </c>
      <c r="C51" s="121" t="s">
        <v>67</v>
      </c>
      <c r="D51" s="122"/>
      <c r="E51" s="121"/>
      <c r="F51" s="121"/>
    </row>
    <row r="52" spans="1:6" ht="15" thickBot="1">
      <c r="A52" s="120">
        <v>10</v>
      </c>
      <c r="B52" s="121" t="s">
        <v>67</v>
      </c>
      <c r="C52" s="121" t="s">
        <v>67</v>
      </c>
      <c r="D52" s="122"/>
      <c r="E52" s="121"/>
      <c r="F52" s="121"/>
    </row>
    <row r="53" spans="1:6" ht="15" thickBot="1">
      <c r="A53" s="120">
        <v>11</v>
      </c>
      <c r="B53" s="121" t="s">
        <v>67</v>
      </c>
      <c r="C53" s="121" t="s">
        <v>67</v>
      </c>
      <c r="D53" s="122"/>
      <c r="E53" s="121"/>
      <c r="F53" s="121"/>
    </row>
    <row r="54" spans="1:6" ht="15" thickBot="1">
      <c r="A54" s="120">
        <v>12</v>
      </c>
      <c r="B54" s="121" t="s">
        <v>67</v>
      </c>
      <c r="C54" s="121" t="s">
        <v>67</v>
      </c>
      <c r="D54" s="122"/>
      <c r="E54" s="121"/>
      <c r="F54" s="121"/>
    </row>
    <row r="55" spans="1:6" ht="15" thickBot="1">
      <c r="A55" s="120">
        <v>13</v>
      </c>
      <c r="B55" s="121" t="s">
        <v>67</v>
      </c>
      <c r="C55" s="121" t="s">
        <v>67</v>
      </c>
      <c r="D55" s="122"/>
      <c r="E55" s="121"/>
      <c r="F55" s="121"/>
    </row>
    <row r="56" spans="1:6" ht="15" thickBot="1">
      <c r="A56" s="120">
        <v>14</v>
      </c>
      <c r="B56" s="121" t="s">
        <v>67</v>
      </c>
      <c r="C56" s="121" t="s">
        <v>67</v>
      </c>
      <c r="D56" s="122"/>
      <c r="E56" s="121"/>
      <c r="F56" s="121"/>
    </row>
    <row r="57" spans="1:6" ht="15" thickBot="1">
      <c r="A57" s="120">
        <v>15</v>
      </c>
      <c r="B57" s="121" t="s">
        <v>67</v>
      </c>
      <c r="C57" s="121" t="s">
        <v>67</v>
      </c>
      <c r="D57" s="122"/>
      <c r="E57" s="121"/>
      <c r="F57" s="121"/>
    </row>
    <row r="58" spans="1:6" ht="15" thickBot="1">
      <c r="A58" s="120">
        <v>16</v>
      </c>
      <c r="B58" s="121" t="s">
        <v>67</v>
      </c>
      <c r="C58" s="121" t="s">
        <v>67</v>
      </c>
      <c r="D58" s="122"/>
      <c r="E58" s="121"/>
      <c r="F58" s="121"/>
    </row>
    <row r="59" spans="1:6" ht="15" thickBot="1">
      <c r="A59" s="120">
        <v>17</v>
      </c>
      <c r="B59" s="121" t="s">
        <v>67</v>
      </c>
      <c r="C59" s="121" t="s">
        <v>67</v>
      </c>
      <c r="D59" s="122"/>
      <c r="E59" s="121"/>
      <c r="F59" s="121"/>
    </row>
    <row r="60" spans="1:6" ht="15" thickBot="1">
      <c r="A60" s="120">
        <v>18</v>
      </c>
      <c r="B60" s="121" t="s">
        <v>67</v>
      </c>
      <c r="C60" s="121" t="s">
        <v>67</v>
      </c>
      <c r="D60" s="122"/>
      <c r="E60" s="121"/>
      <c r="F60" s="121"/>
    </row>
    <row r="61" spans="1:6" ht="15" thickBot="1">
      <c r="A61" s="120">
        <v>19</v>
      </c>
      <c r="B61" s="121" t="s">
        <v>67</v>
      </c>
      <c r="C61" s="121" t="s">
        <v>67</v>
      </c>
      <c r="D61" s="122"/>
      <c r="E61" s="121"/>
      <c r="F61" s="121"/>
    </row>
    <row r="62" spans="1:6" ht="15" thickBot="1">
      <c r="A62" s="120">
        <v>20</v>
      </c>
      <c r="B62" s="121" t="s">
        <v>67</v>
      </c>
      <c r="C62" s="121" t="s">
        <v>67</v>
      </c>
      <c r="D62" s="122"/>
      <c r="E62" s="121"/>
      <c r="F62" s="121"/>
    </row>
    <row r="63" spans="1:6" ht="15.6">
      <c r="A63" s="110"/>
    </row>
    <row r="64" spans="1:6">
      <c r="A64" s="45" t="s">
        <v>846</v>
      </c>
    </row>
  </sheetData>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workbookViewId="0"/>
  </sheetViews>
  <sheetFormatPr defaultRowHeight="14.4"/>
  <cols>
    <col min="1" max="1" width="20.21875" customWidth="1"/>
    <col min="2" max="2" width="79.77734375" customWidth="1"/>
  </cols>
  <sheetData>
    <row r="1" spans="1:2" ht="19.8">
      <c r="A1" s="128" t="s">
        <v>924</v>
      </c>
    </row>
    <row r="2" spans="1:2" ht="15" thickBot="1"/>
    <row r="3" spans="1:2" ht="15" thickBot="1">
      <c r="A3" s="83"/>
      <c r="B3" s="84" t="s">
        <v>0</v>
      </c>
    </row>
    <row r="4" spans="1:2" ht="15" thickBot="1">
      <c r="A4" s="85" t="s">
        <v>746</v>
      </c>
      <c r="B4" s="86" t="s">
        <v>747</v>
      </c>
    </row>
    <row r="5" spans="1:2" ht="15" thickBot="1">
      <c r="A5" s="85" t="s">
        <v>97</v>
      </c>
      <c r="B5" s="86" t="s">
        <v>747</v>
      </c>
    </row>
    <row r="6" spans="1:2" ht="15" thickBot="1">
      <c r="A6" s="85" t="s">
        <v>72</v>
      </c>
      <c r="B6" s="86" t="s">
        <v>747</v>
      </c>
    </row>
    <row r="7" spans="1:2">
      <c r="A7" s="239" t="s">
        <v>748</v>
      </c>
      <c r="B7" s="241" t="s">
        <v>848</v>
      </c>
    </row>
    <row r="8" spans="1:2" ht="34.200000000000003" customHeight="1" thickBot="1">
      <c r="A8" s="240"/>
      <c r="B8" s="242"/>
    </row>
    <row r="9" spans="1:2">
      <c r="A9" s="49"/>
    </row>
    <row r="10" spans="1:2" ht="15" thickBot="1">
      <c r="A10" s="96" t="s">
        <v>763</v>
      </c>
    </row>
    <row r="11" spans="1:2" ht="16.5" customHeight="1" thickBot="1">
      <c r="A11" s="97"/>
      <c r="B11" s="98" t="s">
        <v>764</v>
      </c>
    </row>
    <row r="12" spans="1:2" ht="15" thickBot="1">
      <c r="A12" s="99" t="s">
        <v>765</v>
      </c>
      <c r="B12" s="100" t="s">
        <v>766</v>
      </c>
    </row>
    <row r="13" spans="1:2" ht="15" thickBot="1">
      <c r="A13" s="101" t="s">
        <v>767</v>
      </c>
      <c r="B13" s="102" t="s">
        <v>67</v>
      </c>
    </row>
    <row r="14" spans="1:2" ht="15" thickBot="1">
      <c r="A14" s="101" t="s">
        <v>768</v>
      </c>
      <c r="B14" s="102" t="s">
        <v>67</v>
      </c>
    </row>
    <row r="15" spans="1:2" ht="15" thickBot="1">
      <c r="A15" s="101" t="s">
        <v>769</v>
      </c>
      <c r="B15" s="102" t="s">
        <v>67</v>
      </c>
    </row>
    <row r="16" spans="1:2" ht="15" thickBot="1">
      <c r="A16" s="101" t="s">
        <v>770</v>
      </c>
      <c r="B16" s="102" t="s">
        <v>67</v>
      </c>
    </row>
    <row r="17" spans="1:2" ht="15" thickBot="1">
      <c r="A17" s="101" t="s">
        <v>771</v>
      </c>
      <c r="B17" s="102" t="s">
        <v>67</v>
      </c>
    </row>
    <row r="18" spans="1:2" ht="15" thickBot="1">
      <c r="A18" s="101" t="s">
        <v>772</v>
      </c>
      <c r="B18" s="102" t="s">
        <v>67</v>
      </c>
    </row>
    <row r="19" spans="1:2" ht="15" thickBot="1">
      <c r="A19" s="101" t="s">
        <v>773</v>
      </c>
      <c r="B19" s="102" t="s">
        <v>67</v>
      </c>
    </row>
    <row r="20" spans="1:2" ht="28.95" customHeight="1" thickBot="1">
      <c r="A20" s="103" t="s">
        <v>774</v>
      </c>
      <c r="B20" s="104" t="s">
        <v>67</v>
      </c>
    </row>
    <row r="21" spans="1:2" ht="22.2" customHeight="1" thickBot="1">
      <c r="A21" s="103" t="s">
        <v>775</v>
      </c>
      <c r="B21" s="104" t="s">
        <v>67</v>
      </c>
    </row>
    <row r="22" spans="1:2" ht="25.95" customHeight="1" thickBot="1">
      <c r="A22" s="103" t="s">
        <v>776</v>
      </c>
      <c r="B22" s="104" t="s">
        <v>67</v>
      </c>
    </row>
    <row r="23" spans="1:2" ht="22.5" customHeight="1" thickBot="1">
      <c r="A23" s="103" t="s">
        <v>777</v>
      </c>
      <c r="B23" s="104" t="s">
        <v>67</v>
      </c>
    </row>
    <row r="24" spans="1:2" ht="19.2" customHeight="1" thickBot="1">
      <c r="A24" s="103" t="s">
        <v>778</v>
      </c>
      <c r="B24" s="104" t="s">
        <v>67</v>
      </c>
    </row>
    <row r="25" spans="1:2">
      <c r="A25" s="96"/>
    </row>
    <row r="26" spans="1:2" ht="15" thickBot="1">
      <c r="A26" s="96" t="s">
        <v>779</v>
      </c>
    </row>
    <row r="27" spans="1:2" ht="15" thickBot="1">
      <c r="A27" s="97"/>
      <c r="B27" s="98"/>
    </row>
    <row r="28" spans="1:2">
      <c r="A28" s="243"/>
      <c r="B28" s="245" t="s">
        <v>67</v>
      </c>
    </row>
    <row r="29" spans="1:2" ht="15" thickBot="1">
      <c r="A29" s="244"/>
      <c r="B29" s="246"/>
    </row>
    <row r="30" spans="1:2">
      <c r="A30" s="243"/>
      <c r="B30" s="245" t="s">
        <v>67</v>
      </c>
    </row>
    <row r="31" spans="1:2" ht="15" thickBot="1">
      <c r="A31" s="244"/>
      <c r="B31" s="246"/>
    </row>
    <row r="32" spans="1:2">
      <c r="A32" s="243"/>
      <c r="B32" s="245" t="s">
        <v>67</v>
      </c>
    </row>
    <row r="33" spans="1:2" ht="15" thickBot="1">
      <c r="A33" s="244"/>
      <c r="B33" s="246"/>
    </row>
    <row r="34" spans="1:2">
      <c r="A34" s="243"/>
      <c r="B34" s="245" t="s">
        <v>67</v>
      </c>
    </row>
    <row r="35" spans="1:2" ht="15" thickBot="1">
      <c r="A35" s="244"/>
      <c r="B35" s="246"/>
    </row>
    <row r="36" spans="1:2">
      <c r="A36" s="243"/>
      <c r="B36" s="245" t="s">
        <v>67</v>
      </c>
    </row>
    <row r="37" spans="1:2" ht="15" thickBot="1">
      <c r="A37" s="247"/>
      <c r="B37" s="248"/>
    </row>
    <row r="38" spans="1:2">
      <c r="A38" s="96"/>
    </row>
    <row r="39" spans="1:2">
      <c r="B39" s="108" t="s">
        <v>821</v>
      </c>
    </row>
    <row r="41" spans="1:2">
      <c r="B41" s="105" t="s">
        <v>780</v>
      </c>
    </row>
    <row r="42" spans="1:2">
      <c r="B42" s="109" t="s">
        <v>781</v>
      </c>
    </row>
    <row r="43" spans="1:2">
      <c r="B43" s="109" t="s">
        <v>782</v>
      </c>
    </row>
    <row r="44" spans="1:2" ht="24">
      <c r="B44" s="109" t="s">
        <v>820</v>
      </c>
    </row>
    <row r="45" spans="1:2">
      <c r="B45" s="109" t="s">
        <v>783</v>
      </c>
    </row>
    <row r="46" spans="1:2">
      <c r="B46" s="109" t="s">
        <v>784</v>
      </c>
    </row>
    <row r="47" spans="1:2">
      <c r="B47" s="105"/>
    </row>
    <row r="48" spans="1:2">
      <c r="B48" s="105" t="s">
        <v>785</v>
      </c>
    </row>
    <row r="49" spans="2:2">
      <c r="B49" s="109" t="s">
        <v>786</v>
      </c>
    </row>
    <row r="50" spans="2:2" ht="34.799999999999997">
      <c r="B50" s="109" t="s">
        <v>813</v>
      </c>
    </row>
    <row r="51" spans="2:2" ht="23.4">
      <c r="B51" s="109" t="s">
        <v>787</v>
      </c>
    </row>
    <row r="52" spans="2:2">
      <c r="B52" s="109" t="s">
        <v>788</v>
      </c>
    </row>
    <row r="53" spans="2:2">
      <c r="B53" s="105"/>
    </row>
    <row r="54" spans="2:2">
      <c r="B54" s="105" t="s">
        <v>789</v>
      </c>
    </row>
    <row r="55" spans="2:2" ht="24">
      <c r="B55" s="109" t="s">
        <v>815</v>
      </c>
    </row>
    <row r="56" spans="2:2" ht="24">
      <c r="B56" s="109" t="s">
        <v>816</v>
      </c>
    </row>
    <row r="57" spans="2:2" ht="24">
      <c r="B57" s="109" t="s">
        <v>817</v>
      </c>
    </row>
    <row r="58" spans="2:2" ht="34.799999999999997">
      <c r="B58" s="109" t="s">
        <v>818</v>
      </c>
    </row>
    <row r="59" spans="2:2" ht="24">
      <c r="B59" s="109" t="s">
        <v>819</v>
      </c>
    </row>
    <row r="60" spans="2:2" ht="23.4">
      <c r="B60" s="109" t="s">
        <v>814</v>
      </c>
    </row>
    <row r="61" spans="2:2">
      <c r="B61" s="105"/>
    </row>
    <row r="62" spans="2:2">
      <c r="B62" s="105" t="s">
        <v>790</v>
      </c>
    </row>
    <row r="63" spans="2:2">
      <c r="B63" s="106" t="s">
        <v>791</v>
      </c>
    </row>
    <row r="64" spans="2:2">
      <c r="B64" s="106" t="s">
        <v>792</v>
      </c>
    </row>
    <row r="65" spans="2:2">
      <c r="B65" s="106" t="s">
        <v>793</v>
      </c>
    </row>
    <row r="66" spans="2:2">
      <c r="B66" s="106" t="s">
        <v>794</v>
      </c>
    </row>
    <row r="67" spans="2:2">
      <c r="B67" s="106" t="s">
        <v>795</v>
      </c>
    </row>
    <row r="68" spans="2:2">
      <c r="B68" s="106" t="s">
        <v>796</v>
      </c>
    </row>
    <row r="69" spans="2:2">
      <c r="B69" s="107"/>
    </row>
    <row r="70" spans="2:2">
      <c r="B70" s="105" t="s">
        <v>797</v>
      </c>
    </row>
    <row r="71" spans="2:2">
      <c r="B71" s="106" t="s">
        <v>798</v>
      </c>
    </row>
    <row r="72" spans="2:2">
      <c r="B72" s="106" t="s">
        <v>799</v>
      </c>
    </row>
    <row r="73" spans="2:2">
      <c r="B73" s="105"/>
    </row>
    <row r="74" spans="2:2">
      <c r="B74" s="105" t="s">
        <v>800</v>
      </c>
    </row>
    <row r="75" spans="2:2">
      <c r="B75" s="106" t="s">
        <v>799</v>
      </c>
    </row>
    <row r="76" spans="2:2">
      <c r="B76" s="106" t="s">
        <v>801</v>
      </c>
    </row>
    <row r="77" spans="2:2">
      <c r="B77" s="105"/>
    </row>
    <row r="78" spans="2:2">
      <c r="B78" s="105" t="s">
        <v>802</v>
      </c>
    </row>
    <row r="79" spans="2:2">
      <c r="B79" s="106" t="s">
        <v>799</v>
      </c>
    </row>
    <row r="80" spans="2:2">
      <c r="B80" s="106" t="s">
        <v>803</v>
      </c>
    </row>
    <row r="81" spans="1:2">
      <c r="B81" s="105"/>
    </row>
    <row r="82" spans="1:2">
      <c r="B82" s="105" t="s">
        <v>804</v>
      </c>
    </row>
    <row r="83" spans="1:2">
      <c r="B83" s="106" t="s">
        <v>805</v>
      </c>
    </row>
    <row r="84" spans="1:2">
      <c r="B84" s="106" t="s">
        <v>806</v>
      </c>
    </row>
    <row r="85" spans="1:2">
      <c r="B85" s="105"/>
    </row>
    <row r="86" spans="1:2">
      <c r="B86" s="105" t="s">
        <v>807</v>
      </c>
    </row>
    <row r="87" spans="1:2">
      <c r="B87" s="106" t="s">
        <v>808</v>
      </c>
    </row>
    <row r="88" spans="1:2">
      <c r="B88" s="106" t="s">
        <v>809</v>
      </c>
    </row>
    <row r="89" spans="1:2">
      <c r="B89" s="106" t="s">
        <v>810</v>
      </c>
    </row>
    <row r="90" spans="1:2">
      <c r="B90" s="106" t="s">
        <v>811</v>
      </c>
    </row>
    <row r="91" spans="1:2">
      <c r="B91" s="106" t="s">
        <v>812</v>
      </c>
    </row>
    <row r="92" spans="1:2" ht="16.2">
      <c r="A92" s="88"/>
    </row>
  </sheetData>
  <mergeCells count="12">
    <mergeCell ref="A32:A33"/>
    <mergeCell ref="B32:B33"/>
    <mergeCell ref="A34:A35"/>
    <mergeCell ref="B34:B35"/>
    <mergeCell ref="A36:A37"/>
    <mergeCell ref="B36:B37"/>
    <mergeCell ref="A7:A8"/>
    <mergeCell ref="B7:B8"/>
    <mergeCell ref="A28:A29"/>
    <mergeCell ref="B28:B29"/>
    <mergeCell ref="A30:A31"/>
    <mergeCell ref="B30:B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heetViews>
  <sheetFormatPr defaultRowHeight="14.4"/>
  <cols>
    <col min="2" max="2" width="11.77734375" customWidth="1"/>
    <col min="3" max="3" width="15.77734375" customWidth="1"/>
    <col min="4" max="4" width="15.44140625" customWidth="1"/>
    <col min="5" max="5" width="11" customWidth="1"/>
  </cols>
  <sheetData>
    <row r="1" spans="1:6" ht="17.399999999999999">
      <c r="A1" s="128" t="s">
        <v>923</v>
      </c>
    </row>
    <row r="3" spans="1:6">
      <c r="A3" s="12" t="s">
        <v>90</v>
      </c>
      <c r="B3" s="7" t="s">
        <v>94</v>
      </c>
      <c r="C3" s="39">
        <v>40909</v>
      </c>
      <c r="D3" s="6"/>
      <c r="F3" s="6"/>
    </row>
    <row r="4" spans="1:6" ht="18">
      <c r="A4" s="133"/>
      <c r="B4" s="133" t="s">
        <v>72</v>
      </c>
      <c r="C4" s="133" t="s">
        <v>91</v>
      </c>
      <c r="D4" s="133" t="s">
        <v>92</v>
      </c>
      <c r="E4" s="133" t="s">
        <v>75</v>
      </c>
      <c r="F4" s="133" t="s">
        <v>93</v>
      </c>
    </row>
    <row r="5" spans="1:6">
      <c r="A5" s="13">
        <v>0</v>
      </c>
      <c r="B5" s="14">
        <v>40909</v>
      </c>
      <c r="C5" s="15">
        <v>12000</v>
      </c>
      <c r="D5" s="15">
        <v>155000</v>
      </c>
      <c r="E5" s="15">
        <v>30</v>
      </c>
      <c r="F5" s="40">
        <f>C5/D5</f>
        <v>7.7419354838709681E-2</v>
      </c>
    </row>
    <row r="6" spans="1:6">
      <c r="A6" s="13">
        <v>0</v>
      </c>
      <c r="B6" s="14">
        <v>40969</v>
      </c>
      <c r="C6" s="15">
        <v>15000</v>
      </c>
      <c r="D6" s="15">
        <v>300000</v>
      </c>
      <c r="E6" s="15">
        <f>B6-B5</f>
        <v>60</v>
      </c>
      <c r="F6" s="40">
        <f>C6/D6</f>
        <v>0.05</v>
      </c>
    </row>
    <row r="7" spans="1:6">
      <c r="A7" s="17">
        <v>1</v>
      </c>
      <c r="B7" s="47"/>
      <c r="C7" s="46"/>
      <c r="D7" s="131"/>
      <c r="E7" s="129">
        <f>B7-C3</f>
        <v>-40909</v>
      </c>
      <c r="F7" s="130" t="e">
        <f>C7/D7</f>
        <v>#DIV/0!</v>
      </c>
    </row>
    <row r="8" spans="1:6">
      <c r="A8" s="17">
        <v>2</v>
      </c>
      <c r="B8" s="47"/>
      <c r="C8" s="46"/>
      <c r="D8" s="131"/>
      <c r="E8" s="129">
        <f>B8-B7</f>
        <v>0</v>
      </c>
      <c r="F8" s="130" t="e">
        <f t="shared" ref="F8:F25" si="0">C8/D8</f>
        <v>#DIV/0!</v>
      </c>
    </row>
    <row r="9" spans="1:6">
      <c r="A9" s="17">
        <v>3</v>
      </c>
      <c r="B9" s="47" t="s">
        <v>67</v>
      </c>
      <c r="C9" s="46" t="s">
        <v>67</v>
      </c>
      <c r="D9" s="131"/>
      <c r="E9" s="129" t="e">
        <f t="shared" ref="E9:E25" si="1">B9-B8</f>
        <v>#VALUE!</v>
      </c>
      <c r="F9" s="130" t="e">
        <f t="shared" si="0"/>
        <v>#VALUE!</v>
      </c>
    </row>
    <row r="10" spans="1:6">
      <c r="A10" s="17">
        <v>4</v>
      </c>
      <c r="B10" s="47" t="s">
        <v>67</v>
      </c>
      <c r="C10" s="46" t="s">
        <v>67</v>
      </c>
      <c r="D10" s="131"/>
      <c r="E10" s="129" t="e">
        <f t="shared" si="1"/>
        <v>#VALUE!</v>
      </c>
      <c r="F10" s="130" t="e">
        <f t="shared" si="0"/>
        <v>#VALUE!</v>
      </c>
    </row>
    <row r="11" spans="1:6">
      <c r="A11" s="17">
        <v>5</v>
      </c>
      <c r="B11" s="47" t="s">
        <v>67</v>
      </c>
      <c r="C11" s="46" t="s">
        <v>67</v>
      </c>
      <c r="D11" s="131"/>
      <c r="E11" s="129" t="e">
        <f t="shared" si="1"/>
        <v>#VALUE!</v>
      </c>
      <c r="F11" s="130" t="e">
        <f t="shared" si="0"/>
        <v>#VALUE!</v>
      </c>
    </row>
    <row r="12" spans="1:6">
      <c r="A12" s="17">
        <v>6</v>
      </c>
      <c r="B12" s="47" t="s">
        <v>67</v>
      </c>
      <c r="C12" s="46" t="s">
        <v>67</v>
      </c>
      <c r="D12" s="131"/>
      <c r="E12" s="129" t="e">
        <f t="shared" si="1"/>
        <v>#VALUE!</v>
      </c>
      <c r="F12" s="130" t="e">
        <f t="shared" si="0"/>
        <v>#VALUE!</v>
      </c>
    </row>
    <row r="13" spans="1:6">
      <c r="A13" s="17">
        <v>7</v>
      </c>
      <c r="B13" s="47" t="s">
        <v>67</v>
      </c>
      <c r="C13" s="46" t="s">
        <v>67</v>
      </c>
      <c r="D13" s="131"/>
      <c r="E13" s="129" t="e">
        <f t="shared" si="1"/>
        <v>#VALUE!</v>
      </c>
      <c r="F13" s="130" t="e">
        <f t="shared" si="0"/>
        <v>#VALUE!</v>
      </c>
    </row>
    <row r="14" spans="1:6">
      <c r="A14" s="17">
        <v>8</v>
      </c>
      <c r="B14" s="47" t="s">
        <v>67</v>
      </c>
      <c r="C14" s="46" t="s">
        <v>67</v>
      </c>
      <c r="D14" s="131"/>
      <c r="E14" s="129" t="e">
        <f t="shared" si="1"/>
        <v>#VALUE!</v>
      </c>
      <c r="F14" s="130" t="e">
        <f t="shared" si="0"/>
        <v>#VALUE!</v>
      </c>
    </row>
    <row r="15" spans="1:6">
      <c r="A15" s="17">
        <v>9</v>
      </c>
      <c r="B15" s="47" t="s">
        <v>67</v>
      </c>
      <c r="C15" s="46" t="s">
        <v>67</v>
      </c>
      <c r="D15" s="131"/>
      <c r="E15" s="129" t="e">
        <f t="shared" si="1"/>
        <v>#VALUE!</v>
      </c>
      <c r="F15" s="130" t="e">
        <f t="shared" si="0"/>
        <v>#VALUE!</v>
      </c>
    </row>
    <row r="16" spans="1:6">
      <c r="A16" s="17">
        <v>10</v>
      </c>
      <c r="B16" s="47" t="s">
        <v>67</v>
      </c>
      <c r="C16" s="46" t="s">
        <v>67</v>
      </c>
      <c r="D16" s="131"/>
      <c r="E16" s="129" t="e">
        <f t="shared" si="1"/>
        <v>#VALUE!</v>
      </c>
      <c r="F16" s="130" t="e">
        <f t="shared" si="0"/>
        <v>#VALUE!</v>
      </c>
    </row>
    <row r="17" spans="1:6">
      <c r="A17" s="17">
        <v>11</v>
      </c>
      <c r="B17" s="47" t="s">
        <v>67</v>
      </c>
      <c r="C17" s="46" t="s">
        <v>67</v>
      </c>
      <c r="D17" s="131"/>
      <c r="E17" s="129" t="e">
        <f t="shared" si="1"/>
        <v>#VALUE!</v>
      </c>
      <c r="F17" s="130" t="e">
        <f t="shared" si="0"/>
        <v>#VALUE!</v>
      </c>
    </row>
    <row r="18" spans="1:6">
      <c r="A18" s="17">
        <v>13</v>
      </c>
      <c r="B18" s="47" t="s">
        <v>67</v>
      </c>
      <c r="C18" s="46" t="s">
        <v>67</v>
      </c>
      <c r="D18" s="131"/>
      <c r="E18" s="129" t="e">
        <f t="shared" si="1"/>
        <v>#VALUE!</v>
      </c>
      <c r="F18" s="130" t="e">
        <f t="shared" si="0"/>
        <v>#VALUE!</v>
      </c>
    </row>
    <row r="19" spans="1:6">
      <c r="A19" s="17">
        <v>14</v>
      </c>
      <c r="B19" s="47" t="s">
        <v>67</v>
      </c>
      <c r="C19" s="46" t="s">
        <v>67</v>
      </c>
      <c r="D19" s="131"/>
      <c r="E19" s="129" t="e">
        <f t="shared" si="1"/>
        <v>#VALUE!</v>
      </c>
      <c r="F19" s="130" t="e">
        <f t="shared" si="0"/>
        <v>#VALUE!</v>
      </c>
    </row>
    <row r="20" spans="1:6">
      <c r="A20" s="17">
        <v>15</v>
      </c>
      <c r="B20" s="47" t="s">
        <v>67</v>
      </c>
      <c r="C20" s="46" t="s">
        <v>67</v>
      </c>
      <c r="D20" s="131"/>
      <c r="E20" s="129" t="e">
        <f t="shared" si="1"/>
        <v>#VALUE!</v>
      </c>
      <c r="F20" s="130" t="e">
        <f t="shared" si="0"/>
        <v>#VALUE!</v>
      </c>
    </row>
    <row r="21" spans="1:6">
      <c r="A21" s="17">
        <v>16</v>
      </c>
      <c r="B21" s="47" t="s">
        <v>67</v>
      </c>
      <c r="C21" s="46" t="s">
        <v>67</v>
      </c>
      <c r="D21" s="131"/>
      <c r="E21" s="129" t="e">
        <f t="shared" si="1"/>
        <v>#VALUE!</v>
      </c>
      <c r="F21" s="130" t="e">
        <f t="shared" si="0"/>
        <v>#VALUE!</v>
      </c>
    </row>
    <row r="22" spans="1:6">
      <c r="A22" s="17">
        <v>17</v>
      </c>
      <c r="B22" s="47" t="s">
        <v>67</v>
      </c>
      <c r="C22" s="46" t="s">
        <v>67</v>
      </c>
      <c r="D22" s="131"/>
      <c r="E22" s="129" t="e">
        <f t="shared" si="1"/>
        <v>#VALUE!</v>
      </c>
      <c r="F22" s="130" t="e">
        <f t="shared" si="0"/>
        <v>#VALUE!</v>
      </c>
    </row>
    <row r="23" spans="1:6">
      <c r="A23" s="17">
        <v>18</v>
      </c>
      <c r="B23" s="47" t="s">
        <v>67</v>
      </c>
      <c r="C23" s="46" t="s">
        <v>67</v>
      </c>
      <c r="D23" s="131"/>
      <c r="E23" s="129" t="e">
        <f t="shared" si="1"/>
        <v>#VALUE!</v>
      </c>
      <c r="F23" s="130" t="e">
        <f t="shared" si="0"/>
        <v>#VALUE!</v>
      </c>
    </row>
    <row r="24" spans="1:6">
      <c r="A24" s="17">
        <v>19</v>
      </c>
      <c r="B24" s="47" t="s">
        <v>67</v>
      </c>
      <c r="C24" s="46" t="s">
        <v>67</v>
      </c>
      <c r="D24" s="131"/>
      <c r="E24" s="129" t="e">
        <f t="shared" si="1"/>
        <v>#VALUE!</v>
      </c>
      <c r="F24" s="130" t="e">
        <f t="shared" si="0"/>
        <v>#VALUE!</v>
      </c>
    </row>
    <row r="25" spans="1:6">
      <c r="A25" s="17">
        <v>20</v>
      </c>
      <c r="B25" s="47" t="s">
        <v>67</v>
      </c>
      <c r="C25" s="46" t="s">
        <v>67</v>
      </c>
      <c r="D25" s="131"/>
      <c r="E25" s="129" t="e">
        <f t="shared" si="1"/>
        <v>#VALUE!</v>
      </c>
      <c r="F25" s="130" t="e">
        <f t="shared" si="0"/>
        <v>#VALUE!</v>
      </c>
    </row>
    <row r="26" spans="1:6">
      <c r="A26" s="17"/>
      <c r="B26" s="47"/>
      <c r="C26" s="46"/>
      <c r="D26" s="131"/>
      <c r="E26" s="129"/>
      <c r="F26" s="129"/>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A. Virksomhedsdata</vt:lpstr>
      <vt:lpstr>B. Kriterier</vt:lpstr>
      <vt:lpstr>C. Ansøgning</vt:lpstr>
      <vt:lpstr>D. Introduktion</vt:lpstr>
      <vt:lpstr>1.2 Miljøprocedure</vt:lpstr>
      <vt:lpstr>4.Vandforbrug</vt:lpstr>
      <vt:lpstr>5.7 Rengøring</vt:lpstr>
      <vt:lpstr>6.1 Affaldsplan</vt:lpstr>
      <vt:lpstr>8. Økologiprocent</vt:lpstr>
      <vt:lpstr>9.2 Madspildsprocedure</vt:lpstr>
      <vt:lpstr>12.1 Grøn indkøbspolitik </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2023-05-26T12:54:05Z</dcterms:modified>
</cp:coreProperties>
</file>